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xl/tables/table65.xml" ContentType="application/vnd.openxmlformats-officedocument.spreadsheetml.table+xml"/>
  <Override PartName="/xl/tables/table66.xml" ContentType="application/vnd.openxmlformats-officedocument.spreadsheetml.table+xml"/>
  <Override PartName="/xl/tables/table67.xml" ContentType="application/vnd.openxmlformats-officedocument.spreadsheetml.table+xml"/>
  <Override PartName="/xl/tables/table68.xml" ContentType="application/vnd.openxmlformats-officedocument.spreadsheetml.table+xml"/>
  <Override PartName="/xl/tables/table69.xml" ContentType="application/vnd.openxmlformats-officedocument.spreadsheetml.table+xml"/>
  <Override PartName="/xl/tables/table70.xml" ContentType="application/vnd.openxmlformats-officedocument.spreadsheetml.table+xml"/>
  <Override PartName="/xl/tables/table71.xml" ContentType="application/vnd.openxmlformats-officedocument.spreadsheetml.table+xml"/>
  <Override PartName="/xl/tables/table72.xml" ContentType="application/vnd.openxmlformats-officedocument.spreadsheetml.table+xml"/>
  <Override PartName="/xl/tables/table73.xml" ContentType="application/vnd.openxmlformats-officedocument.spreadsheetml.table+xml"/>
  <Override PartName="/xl/tables/table74.xml" ContentType="application/vnd.openxmlformats-officedocument.spreadsheetml.table+xml"/>
  <Override PartName="/xl/tables/table75.xml" ContentType="application/vnd.openxmlformats-officedocument.spreadsheetml.table+xml"/>
  <Override PartName="/xl/tables/table7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QEL_Suhailan\Downloads\"/>
    </mc:Choice>
  </mc:AlternateContent>
  <bookViews>
    <workbookView xWindow="0" yWindow="0" windowWidth="24000" windowHeight="9630"/>
  </bookViews>
  <sheets>
    <sheet name="DCI" sheetId="1" r:id="rId1"/>
    <sheet name="PLO_MQF" sheetId="2" r:id="rId2"/>
    <sheet name="Data" sheetId="3" state="hidden" r:id="rId3"/>
    <sheet name="ListPLOMQF" sheetId="6" state="hidden" r:id="rId4"/>
    <sheet name="ActionVerbs" sheetId="5" state="hidden" r:id="rId5"/>
    <sheet name="DataBM" sheetId="8" state="hidden" r:id="rId6"/>
    <sheet name="ActionVerbsBM" sheetId="7" state="hidden" r:id="rId7"/>
    <sheet name="AssessmentType" sheetId="9" state="hidden" r:id="rId8"/>
  </sheets>
  <definedNames>
    <definedName name="AssTaxA1">Table70[[#All],[AssTaxonomyA1]]</definedName>
    <definedName name="Language">Data!$AG$1:$AG$2</definedName>
    <definedName name="ListOfAssType">Data!$M$1:$M$2</definedName>
    <definedName name="ListOfCLO">Data!$I$2:$I$6</definedName>
    <definedName name="ListOfMQF">Data!$C$2:$C$9</definedName>
    <definedName name="ListOfTaxonomy">Data!$F$2:$F$19</definedName>
    <definedName name="MQF1List">ListPLOMQF!$AB$2:$AB$7</definedName>
    <definedName name="MQF1vsPLO">ListPLOMQF!$A$1:$A$30</definedName>
    <definedName name="MQF2List">ListPLOMQF!$AC$2:$AC$7</definedName>
    <definedName name="MQF3List">ListPLOMQF!$AD$2:$AD$7</definedName>
    <definedName name="MQF4List">ListPLOMQF!$AE$2:$AE$7</definedName>
    <definedName name="MQF5List">ListPLOMQF!$AF$2:$AF$7</definedName>
    <definedName name="MQF6List">ListPLOMQF!$AG$2:$AG$7</definedName>
    <definedName name="MQF7List">ListPLOMQF!$AH$2:$AH$7</definedName>
    <definedName name="MQF8List">ListPLOMQF!$AI$2:$AI$7</definedName>
    <definedName name="_xlnm.Print_Area" localSheetId="0">DCI!$A$1:$O$128</definedName>
    <definedName name="SMQF1">Data!$F$2:$F$4</definedName>
    <definedName name="SMQF2">Data!$F$13:$F$19</definedName>
    <definedName name="SMQF3">Data!$F$8:$F$12</definedName>
    <definedName name="SMQF4">Data!$F$8:$F$12</definedName>
    <definedName name="SMQF5">Data!$F$8:$F$12</definedName>
    <definedName name="SMQF6">Data!$F$4:$F$7</definedName>
    <definedName name="SMQF7">Data!$F$8:$F$12</definedName>
    <definedName name="SMQF8">Data!$F$8:$F$12</definedName>
    <definedName name="TableAssessment">DCI!$Y$20:$Y$29</definedName>
    <definedName name="TableOfMQF">Data!$C$2:$D$9</definedName>
    <definedName name="TableOfMQFPLO">PLO_MQF!$A$2:$C$35</definedName>
    <definedName name="TableOfTaxonomy">Data!$F$2:$G$19</definedName>
    <definedName name="Tahun">Data!$K:$K</definedName>
    <definedName name="Tick">Data!$J$1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88" i="1" l="1"/>
  <c r="T88" i="1" s="1"/>
  <c r="S88" i="1" l="1"/>
  <c r="R80" i="1"/>
  <c r="N83" i="1" l="1"/>
  <c r="N84" i="1"/>
  <c r="N85" i="1"/>
  <c r="N86" i="1"/>
  <c r="C83" i="1" l="1"/>
  <c r="D83" i="1"/>
  <c r="E83" i="1"/>
  <c r="F83" i="1"/>
  <c r="G83" i="1"/>
  <c r="C84" i="1"/>
  <c r="D84" i="1"/>
  <c r="E84" i="1"/>
  <c r="F84" i="1"/>
  <c r="G84" i="1"/>
  <c r="C85" i="1"/>
  <c r="D85" i="1"/>
  <c r="E85" i="1"/>
  <c r="F85" i="1"/>
  <c r="G85" i="1"/>
  <c r="C86" i="1"/>
  <c r="D86" i="1"/>
  <c r="E86" i="1"/>
  <c r="F86" i="1"/>
  <c r="G86" i="1"/>
  <c r="C72" i="1"/>
  <c r="D72" i="1"/>
  <c r="E72" i="1"/>
  <c r="F72" i="1"/>
  <c r="G72" i="1"/>
  <c r="C73" i="1"/>
  <c r="D73" i="1"/>
  <c r="E73" i="1"/>
  <c r="F73" i="1"/>
  <c r="G73" i="1"/>
  <c r="C74" i="1"/>
  <c r="D74" i="1"/>
  <c r="E74" i="1"/>
  <c r="F74" i="1"/>
  <c r="G74" i="1"/>
  <c r="C75" i="1"/>
  <c r="D75" i="1"/>
  <c r="E75" i="1"/>
  <c r="F75" i="1"/>
  <c r="G75" i="1"/>
  <c r="C76" i="1"/>
  <c r="D76" i="1"/>
  <c r="E76" i="1"/>
  <c r="F76" i="1"/>
  <c r="G76" i="1"/>
  <c r="C77" i="1"/>
  <c r="D77" i="1"/>
  <c r="E77" i="1"/>
  <c r="F77" i="1"/>
  <c r="G77" i="1"/>
  <c r="C78" i="1"/>
  <c r="D78" i="1"/>
  <c r="E78" i="1"/>
  <c r="F78" i="1"/>
  <c r="G78" i="1"/>
  <c r="S15" i="1" l="1"/>
  <c r="AA21" i="1" l="1"/>
  <c r="AA23" i="1"/>
  <c r="AA25" i="1"/>
  <c r="AA27" i="1"/>
  <c r="AA29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48" i="1"/>
  <c r="B37" i="1"/>
  <c r="B36" i="1"/>
  <c r="B35" i="1"/>
  <c r="B34" i="1"/>
  <c r="B33" i="1"/>
  <c r="H69" i="1" l="1"/>
  <c r="I68" i="1"/>
  <c r="J68" i="1"/>
  <c r="K68" i="1"/>
  <c r="L68" i="1"/>
  <c r="H68" i="1"/>
  <c r="V29" i="1"/>
  <c r="V28" i="1"/>
  <c r="V27" i="1"/>
  <c r="V26" i="1"/>
  <c r="V25" i="1"/>
  <c r="V24" i="1"/>
  <c r="V23" i="1"/>
  <c r="V22" i="1"/>
  <c r="V21" i="1"/>
  <c r="V20" i="1"/>
  <c r="T29" i="1"/>
  <c r="T28" i="1"/>
  <c r="T27" i="1"/>
  <c r="T26" i="1"/>
  <c r="T25" i="1"/>
  <c r="T24" i="1"/>
  <c r="T23" i="1"/>
  <c r="T22" i="1"/>
  <c r="T21" i="1"/>
  <c r="T20" i="1"/>
  <c r="S28" i="1"/>
  <c r="S26" i="1"/>
  <c r="S24" i="1"/>
  <c r="S22" i="1"/>
  <c r="S20" i="1"/>
  <c r="AA22" i="1"/>
  <c r="AA26" i="1"/>
  <c r="AA20" i="1"/>
  <c r="AA28" i="1"/>
  <c r="AA24" i="1"/>
  <c r="N48" i="1" l="1"/>
  <c r="B110" i="1"/>
  <c r="B111" i="1"/>
  <c r="B112" i="1"/>
  <c r="B113" i="1"/>
  <c r="B109" i="1"/>
  <c r="B101" i="1"/>
  <c r="B102" i="1"/>
  <c r="B103" i="1"/>
  <c r="B104" i="1"/>
  <c r="B105" i="1"/>
  <c r="B106" i="1"/>
  <c r="B107" i="1"/>
  <c r="B100" i="1"/>
  <c r="Q72" i="1" l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71" i="1"/>
  <c r="Z21" i="1" l="1"/>
  <c r="Z23" i="1"/>
  <c r="Z25" i="1"/>
  <c r="Z27" i="1"/>
  <c r="Z29" i="1"/>
  <c r="P23" i="1"/>
  <c r="P26" i="1"/>
  <c r="P27" i="1"/>
  <c r="P28" i="1"/>
  <c r="P29" i="1"/>
  <c r="Q23" i="1"/>
  <c r="Q25" i="1"/>
  <c r="Q26" i="1"/>
  <c r="Q27" i="1"/>
  <c r="Q28" i="1"/>
  <c r="Q29" i="1"/>
  <c r="P22" i="1"/>
  <c r="Q22" i="1"/>
  <c r="Z26" i="1"/>
  <c r="P21" i="1"/>
  <c r="Z22" i="1"/>
  <c r="Z28" i="1"/>
  <c r="AD100" i="1" l="1"/>
  <c r="J114" i="1"/>
  <c r="K114" i="1"/>
  <c r="L114" i="1"/>
  <c r="M114" i="1"/>
  <c r="R101" i="1" l="1"/>
  <c r="S101" i="1"/>
  <c r="T101" i="1"/>
  <c r="U101" i="1"/>
  <c r="V101" i="1"/>
  <c r="R103" i="1"/>
  <c r="S103" i="1"/>
  <c r="T103" i="1"/>
  <c r="U103" i="1"/>
  <c r="V103" i="1"/>
  <c r="R105" i="1"/>
  <c r="S105" i="1"/>
  <c r="T105" i="1"/>
  <c r="U105" i="1"/>
  <c r="V105" i="1"/>
  <c r="R106" i="1"/>
  <c r="S106" i="1"/>
  <c r="T106" i="1"/>
  <c r="U106" i="1"/>
  <c r="V106" i="1"/>
  <c r="R107" i="1"/>
  <c r="S107" i="1"/>
  <c r="T107" i="1"/>
  <c r="U107" i="1"/>
  <c r="V107" i="1"/>
  <c r="R108" i="1"/>
  <c r="S108" i="1"/>
  <c r="T108" i="1"/>
  <c r="U108" i="1"/>
  <c r="V108" i="1"/>
  <c r="R109" i="1"/>
  <c r="S109" i="1"/>
  <c r="T109" i="1"/>
  <c r="U109" i="1"/>
  <c r="V109" i="1"/>
  <c r="V100" i="1"/>
  <c r="U100" i="1"/>
  <c r="T100" i="1"/>
  <c r="S100" i="1"/>
  <c r="R100" i="1"/>
  <c r="H37" i="1" l="1"/>
  <c r="I37" i="1"/>
  <c r="J37" i="1"/>
  <c r="K37" i="1"/>
  <c r="L37" i="1"/>
  <c r="M37" i="1"/>
  <c r="N37" i="1"/>
  <c r="G37" i="1"/>
  <c r="R27" i="1"/>
  <c r="R28" i="1"/>
  <c r="R29" i="1"/>
  <c r="R26" i="1"/>
  <c r="I114" i="1"/>
  <c r="N101" i="1"/>
  <c r="N102" i="1"/>
  <c r="N103" i="1"/>
  <c r="N104" i="1"/>
  <c r="N105" i="1"/>
  <c r="N106" i="1"/>
  <c r="N107" i="1"/>
  <c r="N109" i="1"/>
  <c r="N110" i="1"/>
  <c r="N111" i="1"/>
  <c r="N112" i="1"/>
  <c r="N113" i="1"/>
  <c r="N100" i="1"/>
  <c r="M79" i="1"/>
  <c r="M80" i="1" s="1"/>
  <c r="N76" i="1"/>
  <c r="X76" i="1" s="1"/>
  <c r="N53" i="1"/>
  <c r="X53" i="1" s="1"/>
  <c r="N54" i="1"/>
  <c r="X54" i="1" s="1"/>
  <c r="N55" i="1"/>
  <c r="X55" i="1" s="1"/>
  <c r="N56" i="1"/>
  <c r="X56" i="1" s="1"/>
  <c r="N57" i="1"/>
  <c r="X57" i="1" s="1"/>
  <c r="N58" i="1"/>
  <c r="X58" i="1" s="1"/>
  <c r="N59" i="1"/>
  <c r="X59" i="1" s="1"/>
  <c r="N60" i="1"/>
  <c r="X60" i="1" s="1"/>
  <c r="N61" i="1"/>
  <c r="X61" i="1" s="1"/>
  <c r="N62" i="1"/>
  <c r="X62" i="1" s="1"/>
  <c r="N63" i="1"/>
  <c r="X63" i="1" s="1"/>
  <c r="N64" i="1"/>
  <c r="X64" i="1" s="1"/>
  <c r="N65" i="1"/>
  <c r="X65" i="1" s="1"/>
  <c r="N66" i="1"/>
  <c r="X66" i="1" s="1"/>
  <c r="N67" i="1"/>
  <c r="X67" i="1" s="1"/>
  <c r="M87" i="1"/>
  <c r="H87" i="1"/>
  <c r="H79" i="1"/>
  <c r="N73" i="1"/>
  <c r="N74" i="1"/>
  <c r="N75" i="1"/>
  <c r="X75" i="1" s="1"/>
  <c r="N77" i="1"/>
  <c r="X77" i="1" s="1"/>
  <c r="N78" i="1"/>
  <c r="X78" i="1" s="1"/>
  <c r="X83" i="1"/>
  <c r="X84" i="1"/>
  <c r="N52" i="1" l="1"/>
  <c r="X52" i="1" s="1"/>
  <c r="M69" i="1"/>
  <c r="M88" i="1" s="1"/>
  <c r="M68" i="1"/>
  <c r="T104" i="1"/>
  <c r="U104" i="1"/>
  <c r="R104" i="1"/>
  <c r="V104" i="1"/>
  <c r="S104" i="1"/>
  <c r="U102" i="1"/>
  <c r="R102" i="1"/>
  <c r="V102" i="1"/>
  <c r="S102" i="1"/>
  <c r="T102" i="1"/>
  <c r="R113" i="1"/>
  <c r="V113" i="1"/>
  <c r="S113" i="1"/>
  <c r="T113" i="1"/>
  <c r="U113" i="1"/>
  <c r="T111" i="1"/>
  <c r="S111" i="1"/>
  <c r="U111" i="1"/>
  <c r="R111" i="1"/>
  <c r="V111" i="1"/>
  <c r="U110" i="1"/>
  <c r="R110" i="1"/>
  <c r="V110" i="1"/>
  <c r="S110" i="1"/>
  <c r="T110" i="1"/>
  <c r="S112" i="1"/>
  <c r="V112" i="1"/>
  <c r="T112" i="1"/>
  <c r="R112" i="1"/>
  <c r="U112" i="1"/>
  <c r="N114" i="1"/>
  <c r="N72" i="1"/>
  <c r="H80" i="1"/>
  <c r="H88" i="1" s="1"/>
  <c r="AG29" i="1"/>
  <c r="AG28" i="1"/>
  <c r="AG27" i="1"/>
  <c r="AG26" i="1"/>
  <c r="AG25" i="1"/>
  <c r="AG24" i="1"/>
  <c r="AG23" i="1"/>
  <c r="AG22" i="1"/>
  <c r="AG21" i="1"/>
  <c r="AG20" i="1"/>
  <c r="A11" i="6"/>
  <c r="B11" i="6"/>
  <c r="C11" i="6"/>
  <c r="D11" i="6"/>
  <c r="E11" i="6"/>
  <c r="F11" i="6"/>
  <c r="G11" i="6"/>
  <c r="H11" i="6"/>
  <c r="A12" i="6"/>
  <c r="B12" i="6"/>
  <c r="C12" i="6"/>
  <c r="D12" i="6"/>
  <c r="E12" i="6"/>
  <c r="F12" i="6"/>
  <c r="G12" i="6"/>
  <c r="H12" i="6"/>
  <c r="A13" i="6"/>
  <c r="B13" i="6"/>
  <c r="C13" i="6"/>
  <c r="D13" i="6"/>
  <c r="E13" i="6"/>
  <c r="F13" i="6"/>
  <c r="G13" i="6"/>
  <c r="H13" i="6"/>
  <c r="A14" i="6"/>
  <c r="B14" i="6"/>
  <c r="C14" i="6"/>
  <c r="D14" i="6"/>
  <c r="E14" i="6"/>
  <c r="F14" i="6"/>
  <c r="G14" i="6"/>
  <c r="H14" i="6"/>
  <c r="A15" i="6"/>
  <c r="B15" i="6"/>
  <c r="C15" i="6"/>
  <c r="D15" i="6"/>
  <c r="E15" i="6"/>
  <c r="F15" i="6"/>
  <c r="G15" i="6"/>
  <c r="H15" i="6"/>
  <c r="A16" i="6"/>
  <c r="B16" i="6"/>
  <c r="C16" i="6"/>
  <c r="D16" i="6"/>
  <c r="E16" i="6"/>
  <c r="F16" i="6"/>
  <c r="G16" i="6"/>
  <c r="H16" i="6"/>
  <c r="A17" i="6"/>
  <c r="B17" i="6"/>
  <c r="C17" i="6"/>
  <c r="D17" i="6"/>
  <c r="E17" i="6"/>
  <c r="F17" i="6"/>
  <c r="G17" i="6"/>
  <c r="H17" i="6"/>
  <c r="A18" i="6"/>
  <c r="B18" i="6"/>
  <c r="C18" i="6"/>
  <c r="D18" i="6"/>
  <c r="E18" i="6"/>
  <c r="F18" i="6"/>
  <c r="G18" i="6"/>
  <c r="H18" i="6"/>
  <c r="A19" i="6"/>
  <c r="B19" i="6"/>
  <c r="C19" i="6"/>
  <c r="D19" i="6"/>
  <c r="E19" i="6"/>
  <c r="F19" i="6"/>
  <c r="G19" i="6"/>
  <c r="H19" i="6"/>
  <c r="A20" i="6"/>
  <c r="B20" i="6"/>
  <c r="C20" i="6"/>
  <c r="D20" i="6"/>
  <c r="E20" i="6"/>
  <c r="F20" i="6"/>
  <c r="G20" i="6"/>
  <c r="H20" i="6"/>
  <c r="A21" i="6"/>
  <c r="B21" i="6"/>
  <c r="C21" i="6"/>
  <c r="D21" i="6"/>
  <c r="E21" i="6"/>
  <c r="F21" i="6"/>
  <c r="G21" i="6"/>
  <c r="H21" i="6"/>
  <c r="A22" i="6"/>
  <c r="B22" i="6"/>
  <c r="C22" i="6"/>
  <c r="D22" i="6"/>
  <c r="E22" i="6"/>
  <c r="F22" i="6"/>
  <c r="G22" i="6"/>
  <c r="H22" i="6"/>
  <c r="A23" i="6"/>
  <c r="B23" i="6"/>
  <c r="C23" i="6"/>
  <c r="D23" i="6"/>
  <c r="E23" i="6"/>
  <c r="F23" i="6"/>
  <c r="G23" i="6"/>
  <c r="H23" i="6"/>
  <c r="A24" i="6"/>
  <c r="B24" i="6"/>
  <c r="C24" i="6"/>
  <c r="D24" i="6"/>
  <c r="E24" i="6"/>
  <c r="F24" i="6"/>
  <c r="G24" i="6"/>
  <c r="H24" i="6"/>
  <c r="A25" i="6"/>
  <c r="B25" i="6"/>
  <c r="C25" i="6"/>
  <c r="D25" i="6"/>
  <c r="E25" i="6"/>
  <c r="F25" i="6"/>
  <c r="G25" i="6"/>
  <c r="H25" i="6"/>
  <c r="A26" i="6"/>
  <c r="B26" i="6"/>
  <c r="C26" i="6"/>
  <c r="D26" i="6"/>
  <c r="E26" i="6"/>
  <c r="F26" i="6"/>
  <c r="G26" i="6"/>
  <c r="H26" i="6"/>
  <c r="A27" i="6"/>
  <c r="B27" i="6"/>
  <c r="C27" i="6"/>
  <c r="D27" i="6"/>
  <c r="E27" i="6"/>
  <c r="F27" i="6"/>
  <c r="G27" i="6"/>
  <c r="H27" i="6"/>
  <c r="A28" i="6"/>
  <c r="B28" i="6"/>
  <c r="C28" i="6"/>
  <c r="D28" i="6"/>
  <c r="E28" i="6"/>
  <c r="F28" i="6"/>
  <c r="G28" i="6"/>
  <c r="H28" i="6"/>
  <c r="A29" i="6"/>
  <c r="B29" i="6"/>
  <c r="C29" i="6"/>
  <c r="D29" i="6"/>
  <c r="E29" i="6"/>
  <c r="F29" i="6"/>
  <c r="G29" i="6"/>
  <c r="H29" i="6"/>
  <c r="A30" i="6"/>
  <c r="B30" i="6"/>
  <c r="C30" i="6"/>
  <c r="D30" i="6"/>
  <c r="E30" i="6"/>
  <c r="F30" i="6"/>
  <c r="G30" i="6"/>
  <c r="H30" i="6"/>
  <c r="A31" i="6"/>
  <c r="B31" i="6"/>
  <c r="C31" i="6"/>
  <c r="D31" i="6"/>
  <c r="E31" i="6"/>
  <c r="F31" i="6"/>
  <c r="G31" i="6"/>
  <c r="H31" i="6"/>
  <c r="J2" i="6"/>
  <c r="A3" i="6" l="1"/>
  <c r="B3" i="6"/>
  <c r="C3" i="6"/>
  <c r="D3" i="6"/>
  <c r="E3" i="6"/>
  <c r="F3" i="6"/>
  <c r="G3" i="6"/>
  <c r="H3" i="6"/>
  <c r="A4" i="6"/>
  <c r="B4" i="6"/>
  <c r="C4" i="6"/>
  <c r="D4" i="6"/>
  <c r="E4" i="6"/>
  <c r="F4" i="6"/>
  <c r="G4" i="6"/>
  <c r="H4" i="6"/>
  <c r="A5" i="6"/>
  <c r="B5" i="6"/>
  <c r="C5" i="6"/>
  <c r="D5" i="6"/>
  <c r="E5" i="6"/>
  <c r="F5" i="6"/>
  <c r="G5" i="6"/>
  <c r="H5" i="6"/>
  <c r="A6" i="6"/>
  <c r="B6" i="6"/>
  <c r="C6" i="6"/>
  <c r="D6" i="6"/>
  <c r="E6" i="6"/>
  <c r="F6" i="6"/>
  <c r="G6" i="6"/>
  <c r="H6" i="6"/>
  <c r="A7" i="6"/>
  <c r="B7" i="6"/>
  <c r="C7" i="6"/>
  <c r="D7" i="6"/>
  <c r="E7" i="6"/>
  <c r="F7" i="6"/>
  <c r="G7" i="6"/>
  <c r="H7" i="6"/>
  <c r="A8" i="6"/>
  <c r="B8" i="6"/>
  <c r="C8" i="6"/>
  <c r="D8" i="6"/>
  <c r="E8" i="6"/>
  <c r="F8" i="6"/>
  <c r="G8" i="6"/>
  <c r="H8" i="6"/>
  <c r="A9" i="6"/>
  <c r="B9" i="6"/>
  <c r="C9" i="6"/>
  <c r="D9" i="6"/>
  <c r="E9" i="6"/>
  <c r="F9" i="6"/>
  <c r="G9" i="6"/>
  <c r="H9" i="6"/>
  <c r="A10" i="6"/>
  <c r="B10" i="6"/>
  <c r="C10" i="6"/>
  <c r="D10" i="6"/>
  <c r="E10" i="6"/>
  <c r="F10" i="6"/>
  <c r="G10" i="6"/>
  <c r="H10" i="6"/>
  <c r="B2" i="6"/>
  <c r="C2" i="6"/>
  <c r="D2" i="6"/>
  <c r="E2" i="6"/>
  <c r="F2" i="6"/>
  <c r="G2" i="6"/>
  <c r="H2" i="6"/>
  <c r="A2" i="6"/>
  <c r="Y20" i="1"/>
  <c r="F82" i="1"/>
  <c r="G82" i="1"/>
  <c r="G71" i="1"/>
  <c r="F71" i="1"/>
  <c r="E82" i="1"/>
  <c r="E71" i="1"/>
  <c r="D82" i="1"/>
  <c r="D71" i="1"/>
  <c r="C82" i="1"/>
  <c r="C71" i="1"/>
  <c r="N82" i="1"/>
  <c r="X26" i="1"/>
  <c r="X27" i="1"/>
  <c r="X28" i="1"/>
  <c r="X29" i="1"/>
  <c r="X21" i="1"/>
  <c r="X22" i="1" s="1"/>
  <c r="R25" i="1"/>
  <c r="P25" i="1"/>
  <c r="Q20" i="1"/>
  <c r="Q21" i="1"/>
  <c r="Q24" i="1"/>
  <c r="P24" i="1"/>
  <c r="P20" i="1"/>
  <c r="X74" i="1" l="1"/>
  <c r="X73" i="1"/>
  <c r="N87" i="1"/>
  <c r="X86" i="1"/>
  <c r="X72" i="1"/>
  <c r="X85" i="1"/>
  <c r="X82" i="1"/>
  <c r="X23" i="1"/>
  <c r="X24" i="1" s="1"/>
  <c r="X25" i="1" s="1"/>
  <c r="P2" i="6"/>
  <c r="K2" i="6"/>
  <c r="J3" i="6"/>
  <c r="N2" i="6"/>
  <c r="L2" i="6"/>
  <c r="L3" i="6" s="1"/>
  <c r="O2" i="6"/>
  <c r="O3" i="6" s="1"/>
  <c r="O4" i="6" s="1"/>
  <c r="Q2" i="6"/>
  <c r="Q3" i="6" s="1"/>
  <c r="M2" i="6"/>
  <c r="R20" i="1"/>
  <c r="R22" i="1"/>
  <c r="R24" i="1"/>
  <c r="Z20" i="1"/>
  <c r="Z24" i="1"/>
  <c r="K3" i="6" l="1"/>
  <c r="K4" i="6" s="1"/>
  <c r="J4" i="6"/>
  <c r="J5" i="6" s="1"/>
  <c r="Y21" i="1"/>
  <c r="AI2" i="6"/>
  <c r="Z3" i="6"/>
  <c r="Q4" i="6"/>
  <c r="Z4" i="6" s="1"/>
  <c r="X4" i="6"/>
  <c r="AD2" i="6"/>
  <c r="U3" i="6"/>
  <c r="L4" i="6"/>
  <c r="U4" i="6" s="1"/>
  <c r="N3" i="6"/>
  <c r="S3" i="6"/>
  <c r="S4" i="6" s="1"/>
  <c r="AB2" i="6"/>
  <c r="M3" i="6"/>
  <c r="AG2" i="6"/>
  <c r="X3" i="6"/>
  <c r="P3" i="6"/>
  <c r="O5" i="6"/>
  <c r="X5" i="6" s="1"/>
  <c r="Y23" i="1"/>
  <c r="Y25" i="1"/>
  <c r="Y22" i="1"/>
  <c r="Y29" i="1"/>
  <c r="Y28" i="1"/>
  <c r="Y26" i="1"/>
  <c r="Y24" i="1"/>
  <c r="Y27" i="1"/>
  <c r="N71" i="1"/>
  <c r="N79" i="1" s="1"/>
  <c r="S5" i="6" l="1"/>
  <c r="J6" i="6"/>
  <c r="J7" i="6" s="1"/>
  <c r="J8" i="6" s="1"/>
  <c r="S8" i="6" s="1"/>
  <c r="AC2" i="6"/>
  <c r="T3" i="6"/>
  <c r="T4" i="6" s="1"/>
  <c r="M4" i="6"/>
  <c r="V4" i="6" s="1"/>
  <c r="K5" i="6"/>
  <c r="T5" i="6" s="1"/>
  <c r="X71" i="1"/>
  <c r="O6" i="6"/>
  <c r="X6" i="6" s="1"/>
  <c r="AG3" i="6"/>
  <c r="AI3" i="6"/>
  <c r="L5" i="6"/>
  <c r="AF2" i="6"/>
  <c r="W3" i="6"/>
  <c r="N4" i="6"/>
  <c r="Q5" i="6"/>
  <c r="AH2" i="6"/>
  <c r="Y3" i="6"/>
  <c r="S6" i="6"/>
  <c r="AE2" i="6"/>
  <c r="V3" i="6"/>
  <c r="AB3" i="6"/>
  <c r="P4" i="6"/>
  <c r="P5" i="6" s="1"/>
  <c r="Y5" i="6" s="1"/>
  <c r="AD3" i="6"/>
  <c r="G34" i="1"/>
  <c r="H34" i="1"/>
  <c r="I34" i="1"/>
  <c r="J34" i="1"/>
  <c r="K34" i="1"/>
  <c r="L34" i="1"/>
  <c r="M34" i="1"/>
  <c r="N34" i="1"/>
  <c r="G35" i="1"/>
  <c r="H35" i="1"/>
  <c r="I35" i="1"/>
  <c r="J35" i="1"/>
  <c r="K35" i="1"/>
  <c r="L35" i="1"/>
  <c r="M35" i="1"/>
  <c r="N35" i="1"/>
  <c r="G36" i="1"/>
  <c r="H36" i="1"/>
  <c r="I36" i="1"/>
  <c r="J36" i="1"/>
  <c r="K36" i="1"/>
  <c r="L36" i="1"/>
  <c r="M36" i="1"/>
  <c r="N36" i="1"/>
  <c r="H33" i="1"/>
  <c r="I33" i="1"/>
  <c r="J33" i="1"/>
  <c r="K33" i="1"/>
  <c r="L33" i="1"/>
  <c r="M33" i="1"/>
  <c r="N33" i="1"/>
  <c r="AC3" i="6" l="1"/>
  <c r="S7" i="6"/>
  <c r="K6" i="6"/>
  <c r="T6" i="6" s="1"/>
  <c r="J9" i="6"/>
  <c r="S9" i="6" s="1"/>
  <c r="M5" i="6"/>
  <c r="V5" i="6" s="1"/>
  <c r="R34" i="1"/>
  <c r="O7" i="6"/>
  <c r="O8" i="6" s="1"/>
  <c r="U5" i="6"/>
  <c r="L6" i="6"/>
  <c r="L7" i="6" s="1"/>
  <c r="U7" i="6" s="1"/>
  <c r="Y4" i="6"/>
  <c r="P6" i="6"/>
  <c r="AF3" i="6"/>
  <c r="AH3" i="6"/>
  <c r="AE3" i="6"/>
  <c r="Z5" i="6"/>
  <c r="W4" i="6"/>
  <c r="N5" i="6"/>
  <c r="Q6" i="6"/>
  <c r="R33" i="1"/>
  <c r="W37" i="1"/>
  <c r="W36" i="1"/>
  <c r="W35" i="1"/>
  <c r="W34" i="1"/>
  <c r="R37" i="1"/>
  <c r="R36" i="1"/>
  <c r="R35" i="1"/>
  <c r="K7" i="6" l="1"/>
  <c r="T7" i="6" s="1"/>
  <c r="J10" i="6"/>
  <c r="M6" i="6"/>
  <c r="X7" i="6"/>
  <c r="K8" i="6"/>
  <c r="K9" i="6" s="1"/>
  <c r="K10" i="6" s="1"/>
  <c r="T10" i="6" s="1"/>
  <c r="X8" i="6"/>
  <c r="O9" i="6"/>
  <c r="X9" i="6" s="1"/>
  <c r="L8" i="6"/>
  <c r="U8" i="6" s="1"/>
  <c r="Z6" i="6"/>
  <c r="Q7" i="6"/>
  <c r="Z7" i="6" s="1"/>
  <c r="W5" i="6"/>
  <c r="N6" i="6"/>
  <c r="N7" i="6" s="1"/>
  <c r="U6" i="6"/>
  <c r="Y6" i="6"/>
  <c r="P7" i="6"/>
  <c r="S10" i="6"/>
  <c r="J11" i="6"/>
  <c r="O10" i="6" l="1"/>
  <c r="M7" i="6"/>
  <c r="V6" i="6"/>
  <c r="T8" i="6"/>
  <c r="Q8" i="6"/>
  <c r="Z8" i="6" s="1"/>
  <c r="K11" i="6"/>
  <c r="K12" i="6" s="1"/>
  <c r="T12" i="6" s="1"/>
  <c r="T9" i="6"/>
  <c r="L9" i="6"/>
  <c r="U9" i="6" s="1"/>
  <c r="W7" i="6"/>
  <c r="Y7" i="6"/>
  <c r="P8" i="6"/>
  <c r="S11" i="6"/>
  <c r="J12" i="6"/>
  <c r="X10" i="6"/>
  <c r="O11" i="6"/>
  <c r="X11" i="6" s="1"/>
  <c r="W6" i="6"/>
  <c r="N8" i="6"/>
  <c r="W8" i="6" s="1"/>
  <c r="Q9" i="6"/>
  <c r="Q10" i="6" s="1"/>
  <c r="Z10" i="6" s="1"/>
  <c r="N51" i="1"/>
  <c r="X51" i="1" s="1"/>
  <c r="N49" i="1"/>
  <c r="N50" i="1"/>
  <c r="AD30" i="1"/>
  <c r="S34" i="1"/>
  <c r="G33" i="1"/>
  <c r="W33" i="1" s="1"/>
  <c r="V7" i="6" l="1"/>
  <c r="M8" i="6"/>
  <c r="N9" i="6"/>
  <c r="W9" i="6" s="1"/>
  <c r="O12" i="6"/>
  <c r="X12" i="6" s="1"/>
  <c r="X49" i="1"/>
  <c r="N68" i="1"/>
  <c r="X68" i="1" s="1"/>
  <c r="N69" i="1"/>
  <c r="X50" i="1"/>
  <c r="K13" i="6"/>
  <c r="T13" i="6" s="1"/>
  <c r="T11" i="6"/>
  <c r="L10" i="6"/>
  <c r="S12" i="6"/>
  <c r="J13" i="6"/>
  <c r="Z9" i="6"/>
  <c r="P9" i="6"/>
  <c r="Y9" i="6" s="1"/>
  <c r="Y8" i="6"/>
  <c r="N10" i="6"/>
  <c r="Q11" i="6"/>
  <c r="Y33" i="1"/>
  <c r="S33" i="1"/>
  <c r="X37" i="1"/>
  <c r="Y34" i="1"/>
  <c r="S35" i="1"/>
  <c r="O13" i="6" l="1"/>
  <c r="O14" i="6" s="1"/>
  <c r="M9" i="6"/>
  <c r="V9" i="6" s="1"/>
  <c r="V8" i="6"/>
  <c r="P10" i="6"/>
  <c r="Y10" i="6" s="1"/>
  <c r="X48" i="1"/>
  <c r="K14" i="6"/>
  <c r="U10" i="6"/>
  <c r="L11" i="6"/>
  <c r="U11" i="6" s="1"/>
  <c r="S13" i="6"/>
  <c r="J14" i="6"/>
  <c r="Z11" i="6"/>
  <c r="Q12" i="6"/>
  <c r="W10" i="6"/>
  <c r="N11" i="6"/>
  <c r="X33" i="1"/>
  <c r="X34" i="1"/>
  <c r="Y37" i="1"/>
  <c r="Y35" i="1"/>
  <c r="X35" i="1"/>
  <c r="Y36" i="1"/>
  <c r="X36" i="1"/>
  <c r="S36" i="1"/>
  <c r="S37" i="1"/>
  <c r="X13" i="6" l="1"/>
  <c r="M10" i="6"/>
  <c r="M11" i="6" s="1"/>
  <c r="V11" i="6" s="1"/>
  <c r="P11" i="6"/>
  <c r="Y11" i="6" s="1"/>
  <c r="N80" i="1"/>
  <c r="N88" i="1" s="1"/>
  <c r="T14" i="6"/>
  <c r="K15" i="6"/>
  <c r="L12" i="6"/>
  <c r="X14" i="6"/>
  <c r="O15" i="6"/>
  <c r="W11" i="6"/>
  <c r="N12" i="6"/>
  <c r="Z12" i="6"/>
  <c r="Q13" i="6"/>
  <c r="S14" i="6"/>
  <c r="J15" i="6"/>
  <c r="B41" i="1"/>
  <c r="P12" i="6" l="1"/>
  <c r="Y12" i="6" s="1"/>
  <c r="V10" i="6"/>
  <c r="M12" i="6"/>
  <c r="V12" i="6" s="1"/>
  <c r="T15" i="6"/>
  <c r="U12" i="6"/>
  <c r="L13" i="6"/>
  <c r="K16" i="6"/>
  <c r="T16" i="6" s="1"/>
  <c r="W12" i="6"/>
  <c r="N13" i="6"/>
  <c r="X15" i="6"/>
  <c r="O16" i="6"/>
  <c r="S15" i="6"/>
  <c r="J16" i="6"/>
  <c r="Z13" i="6"/>
  <c r="Q14" i="6"/>
  <c r="P13" i="6"/>
  <c r="M13" i="6" l="1"/>
  <c r="V13" i="6" s="1"/>
  <c r="M115" i="1"/>
  <c r="I115" i="1"/>
  <c r="L115" i="1"/>
  <c r="K115" i="1"/>
  <c r="J115" i="1"/>
  <c r="L14" i="6"/>
  <c r="U14" i="6" s="1"/>
  <c r="U13" i="6"/>
  <c r="K17" i="6"/>
  <c r="K18" i="6" s="1"/>
  <c r="T18" i="6" s="1"/>
  <c r="S16" i="6"/>
  <c r="J17" i="6"/>
  <c r="X16" i="6"/>
  <c r="O17" i="6"/>
  <c r="Y13" i="6"/>
  <c r="P14" i="6"/>
  <c r="Z14" i="6"/>
  <c r="Q15" i="6"/>
  <c r="W13" i="6"/>
  <c r="N14" i="6"/>
  <c r="M14" i="6" l="1"/>
  <c r="M15" i="6" s="1"/>
  <c r="S114" i="1"/>
  <c r="S115" i="1"/>
  <c r="T114" i="1"/>
  <c r="T115" i="1"/>
  <c r="V115" i="1"/>
  <c r="V114" i="1"/>
  <c r="R115" i="1"/>
  <c r="R114" i="1"/>
  <c r="U114" i="1"/>
  <c r="U115" i="1"/>
  <c r="N115" i="1"/>
  <c r="L98" i="1"/>
  <c r="K98" i="1"/>
  <c r="I98" i="1"/>
  <c r="M98" i="1"/>
  <c r="J98" i="1"/>
  <c r="L15" i="6"/>
  <c r="T17" i="6"/>
  <c r="K19" i="6"/>
  <c r="T19" i="6" s="1"/>
  <c r="X17" i="6"/>
  <c r="O18" i="6"/>
  <c r="Z15" i="6"/>
  <c r="Q16" i="6"/>
  <c r="S17" i="6"/>
  <c r="J18" i="6"/>
  <c r="W14" i="6"/>
  <c r="N15" i="6"/>
  <c r="Y14" i="6"/>
  <c r="P15" i="6"/>
  <c r="V15" i="6" l="1"/>
  <c r="V14" i="6"/>
  <c r="M16" i="6"/>
  <c r="V16" i="6" s="1"/>
  <c r="W114" i="1"/>
  <c r="W115" i="1"/>
  <c r="N98" i="1"/>
  <c r="K20" i="6"/>
  <c r="U15" i="6"/>
  <c r="L16" i="6"/>
  <c r="S18" i="6"/>
  <c r="J19" i="6"/>
  <c r="W15" i="6"/>
  <c r="N16" i="6"/>
  <c r="Z16" i="6"/>
  <c r="Q17" i="6"/>
  <c r="X18" i="6"/>
  <c r="O19" i="6"/>
  <c r="Y15" i="6"/>
  <c r="P16" i="6"/>
  <c r="M17" i="6" l="1"/>
  <c r="T20" i="6"/>
  <c r="L17" i="6"/>
  <c r="U16" i="6"/>
  <c r="K21" i="6"/>
  <c r="Y16" i="6"/>
  <c r="P17" i="6"/>
  <c r="Z17" i="6"/>
  <c r="Q18" i="6"/>
  <c r="S19" i="6"/>
  <c r="J20" i="6"/>
  <c r="W16" i="6"/>
  <c r="N17" i="6"/>
  <c r="X19" i="6"/>
  <c r="O20" i="6"/>
  <c r="V17" i="6" l="1"/>
  <c r="M18" i="6"/>
  <c r="U17" i="6"/>
  <c r="L18" i="6"/>
  <c r="T21" i="6"/>
  <c r="K22" i="6"/>
  <c r="W17" i="6"/>
  <c r="N18" i="6"/>
  <c r="Z18" i="6"/>
  <c r="Q19" i="6"/>
  <c r="Y17" i="6"/>
  <c r="P18" i="6"/>
  <c r="X20" i="6"/>
  <c r="O21" i="6"/>
  <c r="S20" i="6"/>
  <c r="J21" i="6"/>
  <c r="M19" i="6" l="1"/>
  <c r="V18" i="6"/>
  <c r="U18" i="6"/>
  <c r="L19" i="6"/>
  <c r="T22" i="6"/>
  <c r="K23" i="6"/>
  <c r="S21" i="6"/>
  <c r="J22" i="6"/>
  <c r="Y18" i="6"/>
  <c r="P19" i="6"/>
  <c r="W18" i="6"/>
  <c r="N19" i="6"/>
  <c r="X21" i="6"/>
  <c r="O22" i="6"/>
  <c r="Z19" i="6"/>
  <c r="Q20" i="6"/>
  <c r="V19" i="6" l="1"/>
  <c r="M20" i="6"/>
  <c r="V20" i="6" s="1"/>
  <c r="L20" i="6"/>
  <c r="U19" i="6"/>
  <c r="T23" i="6"/>
  <c r="K24" i="6"/>
  <c r="K25" i="6" s="1"/>
  <c r="T25" i="6" s="1"/>
  <c r="X22" i="6"/>
  <c r="O23" i="6"/>
  <c r="W19" i="6"/>
  <c r="N20" i="6"/>
  <c r="Y19" i="6"/>
  <c r="P20" i="6"/>
  <c r="Z20" i="6"/>
  <c r="Q21" i="6"/>
  <c r="S22" i="6"/>
  <c r="J23" i="6"/>
  <c r="M21" i="6" l="1"/>
  <c r="T24" i="6"/>
  <c r="K26" i="6"/>
  <c r="K27" i="6" s="1"/>
  <c r="T27" i="6" s="1"/>
  <c r="U20" i="6"/>
  <c r="L21" i="6"/>
  <c r="S23" i="6"/>
  <c r="J24" i="6"/>
  <c r="X23" i="6"/>
  <c r="O24" i="6"/>
  <c r="Y20" i="6"/>
  <c r="P21" i="6"/>
  <c r="Z21" i="6"/>
  <c r="Q22" i="6"/>
  <c r="W20" i="6"/>
  <c r="N21" i="6"/>
  <c r="M22" i="6" l="1"/>
  <c r="V22" i="6" s="1"/>
  <c r="V21" i="6"/>
  <c r="T26" i="6"/>
  <c r="K28" i="6"/>
  <c r="U21" i="6"/>
  <c r="L22" i="6"/>
  <c r="Y21" i="6"/>
  <c r="P22" i="6"/>
  <c r="S24" i="6"/>
  <c r="J25" i="6"/>
  <c r="W21" i="6"/>
  <c r="N22" i="6"/>
  <c r="X24" i="6"/>
  <c r="O25" i="6"/>
  <c r="Z22" i="6"/>
  <c r="Q23" i="6"/>
  <c r="M23" i="6" l="1"/>
  <c r="V23" i="6" s="1"/>
  <c r="L23" i="6"/>
  <c r="U23" i="6" s="1"/>
  <c r="U22" i="6"/>
  <c r="T28" i="6"/>
  <c r="K29" i="6"/>
  <c r="L24" i="6"/>
  <c r="U24" i="6" s="1"/>
  <c r="X25" i="6"/>
  <c r="O26" i="6"/>
  <c r="W22" i="6"/>
  <c r="N23" i="6"/>
  <c r="S25" i="6"/>
  <c r="J26" i="6"/>
  <c r="Z23" i="6"/>
  <c r="Q24" i="6"/>
  <c r="Y22" i="6"/>
  <c r="P23" i="6"/>
  <c r="M24" i="6" l="1"/>
  <c r="L25" i="6"/>
  <c r="L26" i="6" s="1"/>
  <c r="K30" i="6"/>
  <c r="T29" i="6"/>
  <c r="Y23" i="6"/>
  <c r="P24" i="6"/>
  <c r="X26" i="6"/>
  <c r="O27" i="6"/>
  <c r="S26" i="6"/>
  <c r="J27" i="6"/>
  <c r="Z24" i="6"/>
  <c r="Q25" i="6"/>
  <c r="W23" i="6"/>
  <c r="N24" i="6"/>
  <c r="V24" i="6" l="1"/>
  <c r="M25" i="6"/>
  <c r="V25" i="6" s="1"/>
  <c r="U25" i="6"/>
  <c r="T30" i="6"/>
  <c r="K31" i="6"/>
  <c r="T31" i="6" s="1"/>
  <c r="AC4" i="6" s="1"/>
  <c r="Y24" i="6"/>
  <c r="P25" i="6"/>
  <c r="U26" i="6"/>
  <c r="L27" i="6"/>
  <c r="Z25" i="6"/>
  <c r="Q26" i="6"/>
  <c r="S27" i="6"/>
  <c r="J28" i="6"/>
  <c r="W24" i="6"/>
  <c r="N25" i="6"/>
  <c r="X27" i="6"/>
  <c r="O28" i="6"/>
  <c r="M26" i="6" l="1"/>
  <c r="AC10" i="6"/>
  <c r="AC26" i="6"/>
  <c r="AC30" i="6"/>
  <c r="AC29" i="6"/>
  <c r="AC17" i="6"/>
  <c r="AC13" i="6"/>
  <c r="AC23" i="6"/>
  <c r="AC6" i="6"/>
  <c r="AC19" i="6"/>
  <c r="AC18" i="6"/>
  <c r="AC20" i="6"/>
  <c r="AC25" i="6"/>
  <c r="AC16" i="6"/>
  <c r="AC27" i="6"/>
  <c r="AC8" i="6"/>
  <c r="AC11" i="6"/>
  <c r="AC31" i="6"/>
  <c r="AC24" i="6"/>
  <c r="AC12" i="6"/>
  <c r="AC15" i="6"/>
  <c r="AC9" i="6"/>
  <c r="AC21" i="6"/>
  <c r="AC5" i="6"/>
  <c r="AC7" i="6"/>
  <c r="AC22" i="6"/>
  <c r="AC28" i="6"/>
  <c r="AC14" i="6"/>
  <c r="U27" i="6"/>
  <c r="L28" i="6"/>
  <c r="W25" i="6"/>
  <c r="N26" i="6"/>
  <c r="Y25" i="6"/>
  <c r="P26" i="6"/>
  <c r="S28" i="6"/>
  <c r="J29" i="6"/>
  <c r="X28" i="6"/>
  <c r="O29" i="6"/>
  <c r="Z26" i="6"/>
  <c r="Q27" i="6"/>
  <c r="V26" i="6" l="1"/>
  <c r="M27" i="6"/>
  <c r="Z27" i="6"/>
  <c r="Q28" i="6"/>
  <c r="X29" i="6"/>
  <c r="O30" i="6"/>
  <c r="Y26" i="6"/>
  <c r="P27" i="6"/>
  <c r="U28" i="6"/>
  <c r="L29" i="6"/>
  <c r="S29" i="6"/>
  <c r="J30" i="6"/>
  <c r="W26" i="6"/>
  <c r="N27" i="6"/>
  <c r="M28" i="6" l="1"/>
  <c r="V27" i="6"/>
  <c r="W27" i="6"/>
  <c r="N28" i="6"/>
  <c r="X30" i="6"/>
  <c r="O31" i="6"/>
  <c r="X31" i="6" s="1"/>
  <c r="S30" i="6"/>
  <c r="J31" i="6"/>
  <c r="S31" i="6" s="1"/>
  <c r="AB4" i="6" s="1"/>
  <c r="Z28" i="6"/>
  <c r="Q29" i="6"/>
  <c r="U29" i="6"/>
  <c r="L30" i="6"/>
  <c r="Y27" i="6"/>
  <c r="P28" i="6"/>
  <c r="M29" i="6" l="1"/>
  <c r="V28" i="6"/>
  <c r="Y28" i="6"/>
  <c r="P29" i="6"/>
  <c r="Z29" i="6"/>
  <c r="Q30" i="6"/>
  <c r="AG9" i="6"/>
  <c r="AG27" i="6"/>
  <c r="AG7" i="6"/>
  <c r="AG16" i="6"/>
  <c r="AG31" i="6"/>
  <c r="AG4" i="6"/>
  <c r="AG6" i="6"/>
  <c r="AG13" i="6"/>
  <c r="AG17" i="6"/>
  <c r="AG10" i="6"/>
  <c r="AG26" i="6"/>
  <c r="AG11" i="6"/>
  <c r="AG24" i="6"/>
  <c r="AG15" i="6"/>
  <c r="AG30" i="6"/>
  <c r="AG18" i="6"/>
  <c r="AG8" i="6"/>
  <c r="AG28" i="6"/>
  <c r="AG25" i="6"/>
  <c r="AG5" i="6"/>
  <c r="AG23" i="6"/>
  <c r="AG14" i="6"/>
  <c r="AG12" i="6"/>
  <c r="AG21" i="6"/>
  <c r="AG29" i="6"/>
  <c r="AG22" i="6"/>
  <c r="AG19" i="6"/>
  <c r="AG20" i="6"/>
  <c r="U30" i="6"/>
  <c r="L31" i="6"/>
  <c r="U31" i="6" s="1"/>
  <c r="AB14" i="6"/>
  <c r="AB5" i="6"/>
  <c r="AB31" i="6"/>
  <c r="AB12" i="6"/>
  <c r="AB22" i="6"/>
  <c r="AB26" i="6"/>
  <c r="AB20" i="6"/>
  <c r="AB21" i="6"/>
  <c r="AB15" i="6"/>
  <c r="AB23" i="6"/>
  <c r="AB8" i="6"/>
  <c r="AB28" i="6"/>
  <c r="AB16" i="6"/>
  <c r="AB17" i="6"/>
  <c r="AB19" i="6"/>
  <c r="AB29" i="6"/>
  <c r="AB27" i="6"/>
  <c r="AB18" i="6"/>
  <c r="AB25" i="6"/>
  <c r="AB10" i="6"/>
  <c r="AB24" i="6"/>
  <c r="AB7" i="6"/>
  <c r="AB9" i="6"/>
  <c r="AB11" i="6"/>
  <c r="AB6" i="6"/>
  <c r="AB30" i="6"/>
  <c r="AB13" i="6"/>
  <c r="W28" i="6"/>
  <c r="N29" i="6"/>
  <c r="V29" i="6" l="1"/>
  <c r="M30" i="6"/>
  <c r="AD11" i="6"/>
  <c r="AD5" i="6"/>
  <c r="AD12" i="6"/>
  <c r="AD15" i="6"/>
  <c r="AD17" i="6"/>
  <c r="AD26" i="6"/>
  <c r="AD20" i="6"/>
  <c r="AD16" i="6"/>
  <c r="AD23" i="6"/>
  <c r="AD6" i="6"/>
  <c r="AD8" i="6"/>
  <c r="AD27" i="6"/>
  <c r="AD29" i="6"/>
  <c r="AD28" i="6"/>
  <c r="AD7" i="6"/>
  <c r="AD13" i="6"/>
  <c r="AD18" i="6"/>
  <c r="AD24" i="6"/>
  <c r="AD30" i="6"/>
  <c r="AD21" i="6"/>
  <c r="AD4" i="6"/>
  <c r="AD22" i="6"/>
  <c r="AD31" i="6"/>
  <c r="AD9" i="6"/>
  <c r="AD14" i="6"/>
  <c r="AD19" i="6"/>
  <c r="AD25" i="6"/>
  <c r="AD10" i="6"/>
  <c r="Q31" i="6"/>
  <c r="Z31" i="6" s="1"/>
  <c r="Z30" i="6"/>
  <c r="Y29" i="6"/>
  <c r="P30" i="6"/>
  <c r="W29" i="6"/>
  <c r="N30" i="6"/>
  <c r="M31" i="6" l="1"/>
  <c r="V31" i="6" s="1"/>
  <c r="V30" i="6"/>
  <c r="Y30" i="6"/>
  <c r="P31" i="6"/>
  <c r="Y31" i="6" s="1"/>
  <c r="W30" i="6"/>
  <c r="N31" i="6"/>
  <c r="W31" i="6" s="1"/>
  <c r="AI12" i="6"/>
  <c r="AI4" i="6"/>
  <c r="AI5" i="6"/>
  <c r="AI25" i="6"/>
  <c r="AI23" i="6"/>
  <c r="AI19" i="6"/>
  <c r="AI22" i="6"/>
  <c r="AI8" i="6"/>
  <c r="AI28" i="6"/>
  <c r="AI27" i="6"/>
  <c r="AI30" i="6"/>
  <c r="AI14" i="6"/>
  <c r="AI29" i="6"/>
  <c r="AI7" i="6"/>
  <c r="AI31" i="6"/>
  <c r="AI16" i="6"/>
  <c r="AI17" i="6"/>
  <c r="AI13" i="6"/>
  <c r="AI20" i="6"/>
  <c r="AI9" i="6"/>
  <c r="AI10" i="6"/>
  <c r="AI26" i="6"/>
  <c r="AI11" i="6"/>
  <c r="AI15" i="6"/>
  <c r="AI24" i="6"/>
  <c r="AI18" i="6"/>
  <c r="AI6" i="6"/>
  <c r="AI21" i="6"/>
  <c r="AE28" i="6" l="1"/>
  <c r="AE30" i="6"/>
  <c r="AE23" i="6"/>
  <c r="AE31" i="6"/>
  <c r="AE8" i="6"/>
  <c r="AE16" i="6"/>
  <c r="AE6" i="6"/>
  <c r="AE26" i="6"/>
  <c r="AE21" i="6"/>
  <c r="AE15" i="6"/>
  <c r="AE25" i="6"/>
  <c r="AE7" i="6"/>
  <c r="AE27" i="6"/>
  <c r="AE11" i="6"/>
  <c r="AE17" i="6"/>
  <c r="AE20" i="6"/>
  <c r="AE14" i="6"/>
  <c r="AE24" i="6"/>
  <c r="AE19" i="6"/>
  <c r="AE5" i="6"/>
  <c r="AE22" i="6"/>
  <c r="AE4" i="6"/>
  <c r="AE18" i="6"/>
  <c r="AE10" i="6"/>
  <c r="AE9" i="6"/>
  <c r="AE12" i="6"/>
  <c r="AE29" i="6"/>
  <c r="AE13" i="6"/>
  <c r="AF4" i="6"/>
  <c r="AF18" i="6"/>
  <c r="AF30" i="6"/>
  <c r="AF17" i="6"/>
  <c r="AF13" i="6"/>
  <c r="AF15" i="6"/>
  <c r="AF7" i="6"/>
  <c r="AF26" i="6"/>
  <c r="AF31" i="6"/>
  <c r="AF9" i="6"/>
  <c r="AF21" i="6"/>
  <c r="AF29" i="6"/>
  <c r="AF10" i="6"/>
  <c r="AF28" i="6"/>
  <c r="AF27" i="6"/>
  <c r="AF19" i="6"/>
  <c r="AF20" i="6"/>
  <c r="AF8" i="6"/>
  <c r="AF23" i="6"/>
  <c r="AF5" i="6"/>
  <c r="AF6" i="6"/>
  <c r="AF16" i="6"/>
  <c r="AF14" i="6"/>
  <c r="AF12" i="6"/>
  <c r="AF11" i="6"/>
  <c r="AF25" i="6"/>
  <c r="AF22" i="6"/>
  <c r="AF24" i="6"/>
  <c r="AH9" i="6"/>
  <c r="AH5" i="6"/>
  <c r="AH15" i="6"/>
  <c r="AH10" i="6"/>
  <c r="AH26" i="6"/>
  <c r="AH24" i="6"/>
  <c r="AH29" i="6"/>
  <c r="AH12" i="6"/>
  <c r="AH21" i="6"/>
  <c r="AH8" i="6"/>
  <c r="AH16" i="6"/>
  <c r="AH18" i="6"/>
  <c r="AH11" i="6"/>
  <c r="AH14" i="6"/>
  <c r="AH7" i="6"/>
  <c r="AH31" i="6"/>
  <c r="AH4" i="6"/>
  <c r="AH22" i="6"/>
  <c r="AH23" i="6"/>
  <c r="AH20" i="6"/>
  <c r="AH13" i="6"/>
  <c r="AH17" i="6"/>
  <c r="AH19" i="6"/>
  <c r="AH30" i="6"/>
  <c r="AH28" i="6"/>
  <c r="AH6" i="6"/>
  <c r="AH27" i="6"/>
  <c r="AH25" i="6"/>
</calcChain>
</file>

<file path=xl/comments1.xml><?xml version="1.0" encoding="utf-8"?>
<comments xmlns="http://schemas.openxmlformats.org/spreadsheetml/2006/main">
  <authors>
    <author>admin</author>
    <author>aqel</author>
    <author>suhailan</author>
  </authors>
  <commentList>
    <comment ref="B14" authorId="0" shapeId="0">
      <text>
        <r>
          <rPr>
            <sz val="9"/>
            <color indexed="81"/>
            <rFont val="Tahoma"/>
            <family val="2"/>
          </rPr>
          <t>Subject Matter Expert(s)</t>
        </r>
      </text>
    </comment>
    <comment ref="M19" authorId="1" shapeId="0">
      <text>
        <r>
          <rPr>
            <b/>
            <sz val="9"/>
            <color indexed="81"/>
            <rFont val="Tahoma"/>
            <family val="2"/>
          </rPr>
          <t>aqel:</t>
        </r>
        <r>
          <rPr>
            <sz val="9"/>
            <color indexed="81"/>
            <rFont val="Tahoma"/>
            <family val="2"/>
          </rPr>
          <t xml:space="preserve">
Teaching Method for achieving CLO</t>
        </r>
      </text>
    </comment>
    <comment ref="N19" authorId="1" shapeId="0">
      <text>
        <r>
          <rPr>
            <b/>
            <sz val="9"/>
            <color indexed="81"/>
            <rFont val="Tahoma"/>
            <family val="2"/>
          </rPr>
          <t>aqel:</t>
        </r>
        <r>
          <rPr>
            <sz val="9"/>
            <color indexed="81"/>
            <rFont val="Tahoma"/>
            <family val="2"/>
          </rPr>
          <t xml:space="preserve">
CLO/MQF assessment types</t>
        </r>
      </text>
    </comment>
    <comment ref="C20" authorId="0" shapeId="0">
      <text>
        <r>
          <rPr>
            <sz val="9"/>
            <color indexed="81"/>
            <rFont val="Tahoma"/>
            <family val="2"/>
          </rPr>
          <t>Choose action verbs from the list based on the selected level of the Taxonomy bloom</t>
        </r>
      </text>
    </comment>
    <comment ref="S20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This is to detect ActionVerbs LIST for item 7 in the CLO description (Column C)
</t>
        </r>
      </text>
    </comment>
    <comment ref="T20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This is to detect Delivery method of the MQF for item 7 in the Teaching Method</t>
        </r>
      </text>
    </comment>
    <comment ref="V20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This is to detect Assessment LIST for item 7 in the "Assessment" column</t>
        </r>
      </text>
    </comment>
    <comment ref="W20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this is for LIST in the SLT of the ASSESSMENT OUTLINE</t>
        </r>
      </text>
    </comment>
    <comment ref="C22" authorId="0" shapeId="0">
      <text>
        <r>
          <rPr>
            <sz val="9"/>
            <color indexed="81"/>
            <rFont val="Tahoma"/>
            <family val="2"/>
          </rPr>
          <t>Choose action verbs from the list based on the selected level of the Taxonomy bloom</t>
        </r>
      </text>
    </comment>
    <comment ref="C24" authorId="0" shapeId="0">
      <text>
        <r>
          <rPr>
            <sz val="9"/>
            <color indexed="81"/>
            <rFont val="Tahoma"/>
            <family val="2"/>
          </rPr>
          <t>Choose action verbs from the list based on the selected level of the Taxonomy bloom</t>
        </r>
      </text>
    </comment>
    <comment ref="C26" authorId="0" shapeId="0">
      <text>
        <r>
          <rPr>
            <sz val="9"/>
            <color indexed="81"/>
            <rFont val="Tahoma"/>
            <family val="2"/>
          </rPr>
          <t>Choose action verbs from the list based on the selected level of the Taxonomy bloom</t>
        </r>
      </text>
    </comment>
    <comment ref="C28" authorId="0" shapeId="0">
      <text>
        <r>
          <rPr>
            <sz val="9"/>
            <color indexed="81"/>
            <rFont val="Tahoma"/>
            <family val="2"/>
          </rPr>
          <t>Choose action verbs from the list based on the selected level of the Taxonomy bloom</t>
        </r>
      </text>
    </comment>
    <comment ref="G32" authorId="2" shapeId="0">
      <text>
        <r>
          <rPr>
            <b/>
            <sz val="9"/>
            <color indexed="81"/>
            <rFont val="Tahoma"/>
            <family val="2"/>
          </rPr>
          <t xml:space="preserve">aqel:
</t>
        </r>
        <r>
          <rPr>
            <sz val="9"/>
            <color indexed="81"/>
            <rFont val="Tahoma"/>
            <family val="2"/>
          </rPr>
          <t>Choose PLO for this MQF</t>
        </r>
      </text>
    </comment>
    <comment ref="H32" authorId="2" shapeId="0">
      <text>
        <r>
          <rPr>
            <b/>
            <sz val="9"/>
            <color indexed="81"/>
            <rFont val="Tahoma"/>
            <family val="2"/>
          </rPr>
          <t xml:space="preserve">aqel:
</t>
        </r>
        <r>
          <rPr>
            <sz val="9"/>
            <color indexed="81"/>
            <rFont val="Tahoma"/>
            <family val="2"/>
          </rPr>
          <t>Choose PLO for this MQF</t>
        </r>
      </text>
    </comment>
    <comment ref="I32" authorId="2" shapeId="0">
      <text>
        <r>
          <rPr>
            <b/>
            <sz val="9"/>
            <color indexed="81"/>
            <rFont val="Tahoma"/>
            <family val="2"/>
          </rPr>
          <t xml:space="preserve">aqel:
</t>
        </r>
        <r>
          <rPr>
            <sz val="9"/>
            <color indexed="81"/>
            <rFont val="Tahoma"/>
            <family val="2"/>
          </rPr>
          <t>Choose PLO for this MQF</t>
        </r>
      </text>
    </comment>
    <comment ref="J32" authorId="2" shapeId="0">
      <text>
        <r>
          <rPr>
            <b/>
            <sz val="9"/>
            <color indexed="81"/>
            <rFont val="Tahoma"/>
            <family val="2"/>
          </rPr>
          <t xml:space="preserve">aqel:
</t>
        </r>
        <r>
          <rPr>
            <sz val="9"/>
            <color indexed="81"/>
            <rFont val="Tahoma"/>
            <family val="2"/>
          </rPr>
          <t>Choose PLO for this MQF</t>
        </r>
      </text>
    </comment>
    <comment ref="K32" authorId="2" shapeId="0">
      <text>
        <r>
          <rPr>
            <b/>
            <sz val="9"/>
            <color indexed="81"/>
            <rFont val="Tahoma"/>
            <family val="2"/>
          </rPr>
          <t xml:space="preserve">aqel:
</t>
        </r>
        <r>
          <rPr>
            <sz val="9"/>
            <color indexed="81"/>
            <rFont val="Tahoma"/>
            <family val="2"/>
          </rPr>
          <t>Choose PLO for this MQF</t>
        </r>
      </text>
    </comment>
    <comment ref="L32" authorId="2" shapeId="0">
      <text>
        <r>
          <rPr>
            <b/>
            <sz val="9"/>
            <color indexed="81"/>
            <rFont val="Tahoma"/>
            <family val="2"/>
          </rPr>
          <t xml:space="preserve">aqel:
</t>
        </r>
        <r>
          <rPr>
            <sz val="9"/>
            <color indexed="81"/>
            <rFont val="Tahoma"/>
            <family val="2"/>
          </rPr>
          <t>Choose PLO for this MQF</t>
        </r>
      </text>
    </comment>
    <comment ref="M32" authorId="2" shapeId="0">
      <text>
        <r>
          <rPr>
            <b/>
            <sz val="9"/>
            <color indexed="81"/>
            <rFont val="Tahoma"/>
            <family val="2"/>
          </rPr>
          <t xml:space="preserve">aqel:
</t>
        </r>
        <r>
          <rPr>
            <sz val="9"/>
            <color indexed="81"/>
            <rFont val="Tahoma"/>
            <family val="2"/>
          </rPr>
          <t>Choose PLO for this MQF</t>
        </r>
      </text>
    </comment>
    <comment ref="N32" authorId="2" shapeId="0">
      <text>
        <r>
          <rPr>
            <b/>
            <sz val="9"/>
            <color indexed="81"/>
            <rFont val="Tahoma"/>
            <family val="2"/>
          </rPr>
          <t xml:space="preserve">aqel:
</t>
        </r>
        <r>
          <rPr>
            <sz val="9"/>
            <color indexed="81"/>
            <rFont val="Tahoma"/>
            <family val="2"/>
          </rPr>
          <t>Choose PLO for this MQF</t>
        </r>
      </text>
    </comment>
    <comment ref="R33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this is for item 9 automated Transferable skills</t>
        </r>
      </text>
    </comment>
    <comment ref="C44" authorId="2" shapeId="0">
      <text>
        <r>
          <rPr>
            <b/>
            <sz val="9"/>
            <color indexed="81"/>
            <rFont val="Tahoma"/>
            <family val="2"/>
          </rPr>
          <t>suhailan:</t>
        </r>
        <r>
          <rPr>
            <sz val="9"/>
            <color indexed="81"/>
            <rFont val="Tahoma"/>
            <family val="2"/>
          </rPr>
          <t xml:space="preserve">
Tick respective CLO for the content</t>
        </r>
      </text>
    </comment>
    <comment ref="D44" authorId="2" shapeId="0">
      <text>
        <r>
          <rPr>
            <b/>
            <sz val="9"/>
            <color indexed="81"/>
            <rFont val="Tahoma"/>
            <family val="2"/>
          </rPr>
          <t>suhailan:</t>
        </r>
        <r>
          <rPr>
            <sz val="9"/>
            <color indexed="81"/>
            <rFont val="Tahoma"/>
            <family val="2"/>
          </rPr>
          <t xml:space="preserve">
Tick respective CLO for the content</t>
        </r>
      </text>
    </comment>
    <comment ref="E44" authorId="2" shapeId="0">
      <text>
        <r>
          <rPr>
            <b/>
            <sz val="9"/>
            <color indexed="81"/>
            <rFont val="Tahoma"/>
            <family val="2"/>
          </rPr>
          <t>suhailan:</t>
        </r>
        <r>
          <rPr>
            <sz val="9"/>
            <color indexed="81"/>
            <rFont val="Tahoma"/>
            <family val="2"/>
          </rPr>
          <t xml:space="preserve">
Tick respective CLO for the content</t>
        </r>
      </text>
    </comment>
    <comment ref="F44" authorId="2" shapeId="0">
      <text>
        <r>
          <rPr>
            <b/>
            <sz val="9"/>
            <color indexed="81"/>
            <rFont val="Tahoma"/>
            <family val="2"/>
          </rPr>
          <t>suhailan:</t>
        </r>
        <r>
          <rPr>
            <sz val="9"/>
            <color indexed="81"/>
            <rFont val="Tahoma"/>
            <family val="2"/>
          </rPr>
          <t xml:space="preserve">
Tick respective CLO for the content</t>
        </r>
      </text>
    </comment>
    <comment ref="G44" authorId="2" shapeId="0">
      <text>
        <r>
          <rPr>
            <b/>
            <sz val="9"/>
            <color indexed="81"/>
            <rFont val="Tahoma"/>
            <family val="2"/>
          </rPr>
          <t>suhailan:</t>
        </r>
        <r>
          <rPr>
            <sz val="9"/>
            <color indexed="81"/>
            <rFont val="Tahoma"/>
            <family val="2"/>
          </rPr>
          <t xml:space="preserve">
Tick respective CLO for the content</t>
        </r>
      </text>
    </comment>
    <comment ref="H47" authorId="1" shapeId="0">
      <text>
        <r>
          <rPr>
            <b/>
            <sz val="9"/>
            <color indexed="81"/>
            <rFont val="Tahoma"/>
            <family val="2"/>
          </rPr>
          <t>aqel:</t>
        </r>
        <r>
          <rPr>
            <sz val="9"/>
            <color indexed="81"/>
            <rFont val="Tahoma"/>
            <family val="2"/>
          </rPr>
          <t xml:space="preserve">
Lecture</t>
        </r>
      </text>
    </comment>
    <comment ref="I47" authorId="1" shapeId="0">
      <text>
        <r>
          <rPr>
            <b/>
            <sz val="9"/>
            <color indexed="81"/>
            <rFont val="Tahoma"/>
            <family val="2"/>
          </rPr>
          <t>aqel:</t>
        </r>
        <r>
          <rPr>
            <sz val="9"/>
            <color indexed="81"/>
            <rFont val="Tahoma"/>
            <family val="2"/>
          </rPr>
          <t xml:space="preserve">
Tutorial</t>
        </r>
      </text>
    </comment>
    <comment ref="J47" authorId="1" shapeId="0">
      <text>
        <r>
          <rPr>
            <b/>
            <sz val="9"/>
            <color indexed="81"/>
            <rFont val="Tahoma"/>
            <family val="2"/>
          </rPr>
          <t>aqel:</t>
        </r>
        <r>
          <rPr>
            <sz val="9"/>
            <color indexed="81"/>
            <rFont val="Tahoma"/>
            <family val="2"/>
          </rPr>
          <t xml:space="preserve">
Practical/ Lab</t>
        </r>
      </text>
    </comment>
    <comment ref="K47" authorId="1" shapeId="0">
      <text>
        <r>
          <rPr>
            <b/>
            <sz val="9"/>
            <color indexed="81"/>
            <rFont val="Tahoma"/>
            <family val="2"/>
          </rPr>
          <t>aqel:</t>
        </r>
        <r>
          <rPr>
            <sz val="9"/>
            <color indexed="81"/>
            <rFont val="Tahoma"/>
            <family val="2"/>
          </rPr>
          <t xml:space="preserve">
Others (Group Discussion, Role Play, Interview, Paired Reading, Mind Mapping, Brainstorm, etc) </t>
        </r>
      </text>
    </comment>
    <comment ref="L47" authorId="1" shapeId="0">
      <text>
        <r>
          <rPr>
            <b/>
            <sz val="9"/>
            <color indexed="81"/>
            <rFont val="Tahoma"/>
            <family val="2"/>
          </rPr>
          <t>aqel:</t>
        </r>
        <r>
          <rPr>
            <sz val="9"/>
            <color indexed="81"/>
            <rFont val="Tahoma"/>
            <family val="2"/>
          </rPr>
          <t xml:space="preserve">
e-learning activity (video, youtube, forum, wiki, online assignment, online quiz, etc.) </t>
        </r>
      </text>
    </comment>
    <comment ref="M47" authorId="1" shapeId="0">
      <text>
        <r>
          <rPr>
            <b/>
            <sz val="9"/>
            <color indexed="81"/>
            <rFont val="Tahoma"/>
            <family val="2"/>
          </rPr>
          <t>aqel:</t>
        </r>
        <r>
          <rPr>
            <sz val="9"/>
            <color indexed="81"/>
            <rFont val="Tahoma"/>
            <family val="2"/>
          </rPr>
          <t xml:space="preserve">
Student preparation time. This column can be overwritten.</t>
        </r>
      </text>
    </comment>
    <comment ref="X47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this value to divide equally TOTAL SLT for the ticked CLO to be calculated in SLT weightage
</t>
        </r>
      </text>
    </comment>
    <comment ref="B70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Choose from the given list</t>
        </r>
      </text>
    </comment>
    <comment ref="H80" authorId="2" shapeId="0">
      <text>
        <r>
          <rPr>
            <b/>
            <sz val="9"/>
            <color indexed="81"/>
            <rFont val="Tahoma"/>
            <family val="2"/>
          </rPr>
          <t>aqel:</t>
        </r>
        <r>
          <rPr>
            <sz val="9"/>
            <color indexed="81"/>
            <rFont val="Tahoma"/>
            <family val="2"/>
          </rPr>
          <t xml:space="preserve">
Make sure this value must be the same with the total hours of GL in a semester</t>
        </r>
      </text>
    </comment>
    <comment ref="B81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Choose from the given list</t>
        </r>
      </text>
    </comment>
    <comment ref="R88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This total week hours is an ALERT value for the total hours of Guided Learning. </t>
        </r>
      </text>
    </comment>
    <comment ref="I114" authorId="1" shapeId="0">
      <text>
        <r>
          <rPr>
            <b/>
            <sz val="9"/>
            <color indexed="81"/>
            <rFont val="Tahoma"/>
            <family val="2"/>
          </rPr>
          <t>aqel:</t>
        </r>
        <r>
          <rPr>
            <sz val="9"/>
            <color indexed="81"/>
            <rFont val="Tahoma"/>
            <family val="2"/>
          </rPr>
          <t xml:space="preserve">
Must be in range of +/-5 of the CLO  Student Learning Time percentage </t>
        </r>
      </text>
    </comment>
    <comment ref="J114" authorId="1" shapeId="0">
      <text>
        <r>
          <rPr>
            <b/>
            <sz val="9"/>
            <color indexed="81"/>
            <rFont val="Tahoma"/>
            <family val="2"/>
          </rPr>
          <t>aqel:</t>
        </r>
        <r>
          <rPr>
            <sz val="9"/>
            <color indexed="81"/>
            <rFont val="Tahoma"/>
            <family val="2"/>
          </rPr>
          <t xml:space="preserve">
Must be in range of +/-5 of the CLO  Student Learning Time percentage </t>
        </r>
      </text>
    </comment>
    <comment ref="K114" authorId="1" shapeId="0">
      <text>
        <r>
          <rPr>
            <b/>
            <sz val="9"/>
            <color indexed="81"/>
            <rFont val="Tahoma"/>
            <family val="2"/>
          </rPr>
          <t>aqel:</t>
        </r>
        <r>
          <rPr>
            <sz val="9"/>
            <color indexed="81"/>
            <rFont val="Tahoma"/>
            <family val="2"/>
          </rPr>
          <t xml:space="preserve">
Must be in range of +/-5 of the CLO  Student Learning Time percentage </t>
        </r>
      </text>
    </comment>
    <comment ref="L114" authorId="1" shapeId="0">
      <text>
        <r>
          <rPr>
            <b/>
            <sz val="9"/>
            <color indexed="81"/>
            <rFont val="Tahoma"/>
            <family val="2"/>
          </rPr>
          <t>aqel:</t>
        </r>
        <r>
          <rPr>
            <sz val="9"/>
            <color indexed="81"/>
            <rFont val="Tahoma"/>
            <family val="2"/>
          </rPr>
          <t xml:space="preserve">
Must be in range of +/-5 of the CLO  Student Learning Time percentage </t>
        </r>
      </text>
    </comment>
    <comment ref="M114" authorId="1" shapeId="0">
      <text>
        <r>
          <rPr>
            <b/>
            <sz val="9"/>
            <color indexed="81"/>
            <rFont val="Tahoma"/>
            <family val="2"/>
          </rPr>
          <t>aqel:</t>
        </r>
        <r>
          <rPr>
            <sz val="9"/>
            <color indexed="81"/>
            <rFont val="Tahoma"/>
            <family val="2"/>
          </rPr>
          <t xml:space="preserve">
Must be in range of +/-5 of the CLO  Student Learning Time percentage </t>
        </r>
      </text>
    </comment>
  </commentList>
</comments>
</file>

<file path=xl/sharedStrings.xml><?xml version="1.0" encoding="utf-8"?>
<sst xmlns="http://schemas.openxmlformats.org/spreadsheetml/2006/main" count="1620" uniqueCount="812">
  <si>
    <t>DETAILED COURSE INFORMATION</t>
  </si>
  <si>
    <t>Name of Course :</t>
  </si>
  <si>
    <t>Course Code</t>
  </si>
  <si>
    <t>Synopsis :</t>
  </si>
  <si>
    <t>Credit Value :</t>
  </si>
  <si>
    <t xml:space="preserve">Course Learning Outcomes (CLOs) </t>
  </si>
  <si>
    <t>At the end of this course, students should be able to :</t>
  </si>
  <si>
    <t>MQF</t>
  </si>
  <si>
    <t>MQF7</t>
  </si>
  <si>
    <t>(This description must be read together with Standards 2.1.2,  2.2.1 and 2.2.2 in Area 2)</t>
  </si>
  <si>
    <t xml:space="preserve">Distribution of Student Learning Time (SLT) : </t>
  </si>
  <si>
    <r>
      <t>3.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 </t>
    </r>
  </si>
  <si>
    <t>Transferable Skills:</t>
  </si>
  <si>
    <t>Course Content Outline</t>
  </si>
  <si>
    <t>Teaching and Learning Activities</t>
  </si>
  <si>
    <t>Total SLT</t>
  </si>
  <si>
    <t>L</t>
  </si>
  <si>
    <t>T</t>
  </si>
  <si>
    <t>P</t>
  </si>
  <si>
    <t>O</t>
  </si>
  <si>
    <t>Test</t>
  </si>
  <si>
    <t>Presentation</t>
  </si>
  <si>
    <t>Final Exam</t>
  </si>
  <si>
    <t>GRAND TOTAL SLT</t>
  </si>
  <si>
    <t>(References should be the most current)</t>
  </si>
  <si>
    <t>Course Learning outcomes (CLO) and mapping to the PLOs</t>
  </si>
  <si>
    <r>
      <t>11.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 </t>
    </r>
  </si>
  <si>
    <r>
      <t>12.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 </t>
    </r>
  </si>
  <si>
    <t>CLO</t>
  </si>
  <si>
    <t>Weightage</t>
  </si>
  <si>
    <t>TOTAL</t>
  </si>
  <si>
    <t>Course Assessment Plan:</t>
  </si>
  <si>
    <r>
      <t>*1.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 </t>
    </r>
  </si>
  <si>
    <r>
      <t>*2.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 </t>
    </r>
  </si>
  <si>
    <r>
      <t>*4.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 </t>
    </r>
  </si>
  <si>
    <r>
      <t>*5.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 </t>
    </r>
  </si>
  <si>
    <r>
      <t>*6.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 </t>
    </r>
  </si>
  <si>
    <r>
      <t>*7.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 </t>
    </r>
  </si>
  <si>
    <t>*8.</t>
  </si>
  <si>
    <t>9.*</t>
  </si>
  <si>
    <t xml:space="preserve">Prepared by: </t>
  </si>
  <si>
    <t>(Signature and Official Stamp)</t>
  </si>
  <si>
    <t>Date:</t>
  </si>
  <si>
    <t>Checked by :</t>
  </si>
  <si>
    <t>*Reminder: The content of this information cannot be changed without the approval of the Senate.</t>
  </si>
  <si>
    <t>Please tick (√) if this course is Latihan Industri/ Clinical Placement/ Practicum/ WBL using 2 weeks, 1 credit formula</t>
  </si>
  <si>
    <t>Additional references :</t>
  </si>
  <si>
    <t>Assignment</t>
  </si>
  <si>
    <t xml:space="preserve">Curriculum Year offered: </t>
  </si>
  <si>
    <t>Subject Matter Expert</t>
  </si>
  <si>
    <t>Head of  School</t>
  </si>
  <si>
    <t>Assessment Method / Component
(the components must align with CLO and PLO mapping in item 8)</t>
  </si>
  <si>
    <t>Course Learning Outcomes (CLO)</t>
  </si>
  <si>
    <t>Taxanomy level</t>
  </si>
  <si>
    <t>PLO Num.</t>
  </si>
  <si>
    <t>PLO Description</t>
  </si>
  <si>
    <t>MQF#</t>
  </si>
  <si>
    <t>MQFNAME</t>
  </si>
  <si>
    <t>MQF1</t>
  </si>
  <si>
    <t>MQF2</t>
  </si>
  <si>
    <t>MQF3</t>
  </si>
  <si>
    <t>MQF4</t>
  </si>
  <si>
    <t>MQF5</t>
  </si>
  <si>
    <t>MQF6</t>
  </si>
  <si>
    <t>MQF8</t>
  </si>
  <si>
    <t>Knowledge</t>
  </si>
  <si>
    <t>Practical skills</t>
  </si>
  <si>
    <t>Social skills and responsibilities</t>
  </si>
  <si>
    <t>Values, attitudes and professionalism</t>
  </si>
  <si>
    <t>Communication, leadership and team skills</t>
  </si>
  <si>
    <t>Problem solving and scientific skills</t>
  </si>
  <si>
    <t>Information management and lifelong learning skill</t>
  </si>
  <si>
    <t>Managerial and entrepreneurial skills</t>
  </si>
  <si>
    <t>PLO1</t>
  </si>
  <si>
    <t>PLO2</t>
  </si>
  <si>
    <t>PLO3</t>
  </si>
  <si>
    <t>PLO4</t>
  </si>
  <si>
    <t>PLO5</t>
  </si>
  <si>
    <t>PLO6</t>
  </si>
  <si>
    <t>PLO7</t>
  </si>
  <si>
    <t>PLO8</t>
  </si>
  <si>
    <r>
      <t xml:space="preserve">Name(s) of academic staff : </t>
    </r>
    <r>
      <rPr>
        <i/>
        <sz val="10"/>
        <color rgb="FFA6A6A6"/>
        <rFont val="Arial"/>
        <family val="2"/>
      </rPr>
      <t/>
    </r>
  </si>
  <si>
    <t>Semester/Year Offered</t>
  </si>
  <si>
    <t>Semester 1 Year 1</t>
  </si>
  <si>
    <t>Semester 2 Year 2</t>
  </si>
  <si>
    <t>Short Semester Year 1</t>
  </si>
  <si>
    <t>Short Semester Year 2</t>
  </si>
  <si>
    <t>Semester 1 Year 2</t>
  </si>
  <si>
    <t>Semester 1 Year 3</t>
  </si>
  <si>
    <t>Short Semester Year 3</t>
  </si>
  <si>
    <t>Semester 2 Year 3</t>
  </si>
  <si>
    <t>Short Semester Year 4</t>
  </si>
  <si>
    <t>Semester 1 Year 4</t>
  </si>
  <si>
    <t>Semester 2 Year 4</t>
  </si>
  <si>
    <t>Short Semester Year 5</t>
  </si>
  <si>
    <t>Semester 1 Year 5</t>
  </si>
  <si>
    <t>Semester 2 Year 5</t>
  </si>
  <si>
    <t>Prerequisite/ 
co-requisite 
(if any) :</t>
  </si>
  <si>
    <t>Comprehension</t>
  </si>
  <si>
    <t>Application</t>
  </si>
  <si>
    <t>Analysis</t>
  </si>
  <si>
    <t>Synthesis</t>
  </si>
  <si>
    <t>Evaluation</t>
  </si>
  <si>
    <t>C1</t>
  </si>
  <si>
    <t>C2</t>
  </si>
  <si>
    <t>C3</t>
  </si>
  <si>
    <t>C4</t>
  </si>
  <si>
    <t>C5</t>
  </si>
  <si>
    <t>C6</t>
  </si>
  <si>
    <t>A1</t>
  </si>
  <si>
    <t>A2</t>
  </si>
  <si>
    <t>A3</t>
  </si>
  <si>
    <t>A4</t>
  </si>
  <si>
    <t>A5</t>
  </si>
  <si>
    <t>P1</t>
  </si>
  <si>
    <t>P2</t>
  </si>
  <si>
    <t>P3</t>
  </si>
  <si>
    <t>P4</t>
  </si>
  <si>
    <t>P5</t>
  </si>
  <si>
    <t>P6</t>
  </si>
  <si>
    <t>Receiving Phenomena</t>
  </si>
  <si>
    <t>Responds to Phenomena</t>
  </si>
  <si>
    <t>Valuing</t>
  </si>
  <si>
    <t>Organization</t>
  </si>
  <si>
    <t>Internalizes Values</t>
  </si>
  <si>
    <t xml:space="preserve">Perception </t>
  </si>
  <si>
    <t>Set</t>
  </si>
  <si>
    <t>Guided Response</t>
  </si>
  <si>
    <t xml:space="preserve">Mechanism </t>
  </si>
  <si>
    <t>Complex Overt Response</t>
  </si>
  <si>
    <t>Adaptation</t>
  </si>
  <si>
    <t>P7</t>
  </si>
  <si>
    <t>Origination</t>
  </si>
  <si>
    <t>Level</t>
  </si>
  <si>
    <t>Taxonomy Description</t>
  </si>
  <si>
    <t>Apply</t>
  </si>
  <si>
    <t>Assess</t>
  </si>
  <si>
    <t>Build</t>
  </si>
  <si>
    <t>Change</t>
  </si>
  <si>
    <t>Choose</t>
  </si>
  <si>
    <t>Classify</t>
  </si>
  <si>
    <t>Compute</t>
  </si>
  <si>
    <t>Construct</t>
  </si>
  <si>
    <t>Demonstrate</t>
  </si>
  <si>
    <t>Direct</t>
  </si>
  <si>
    <t>Discover</t>
  </si>
  <si>
    <t>Dramatise</t>
  </si>
  <si>
    <t>Employ</t>
  </si>
  <si>
    <t>Evidence</t>
  </si>
  <si>
    <t>Illustrate</t>
  </si>
  <si>
    <t>Interpret</t>
  </si>
  <si>
    <t>Make</t>
  </si>
  <si>
    <t>Manage</t>
  </si>
  <si>
    <t>Manifest</t>
  </si>
  <si>
    <t>Manipulate</t>
  </si>
  <si>
    <t>Modify</t>
  </si>
  <si>
    <t>Operate</t>
  </si>
  <si>
    <t>Paint</t>
  </si>
  <si>
    <t>Practice</t>
  </si>
  <si>
    <t>Predict</t>
  </si>
  <si>
    <t>Prepare</t>
  </si>
  <si>
    <t>Present</t>
  </si>
  <si>
    <t>Produce</t>
  </si>
  <si>
    <t>Schedule</t>
  </si>
  <si>
    <t>Show</t>
  </si>
  <si>
    <t>Sketch</t>
  </si>
  <si>
    <t>Solve</t>
  </si>
  <si>
    <t>Use</t>
  </si>
  <si>
    <t>Utilise</t>
  </si>
  <si>
    <t>Verify</t>
  </si>
  <si>
    <t>CLO1</t>
  </si>
  <si>
    <t>CLO2</t>
  </si>
  <si>
    <t>CLO3</t>
  </si>
  <si>
    <t>CLO4</t>
  </si>
  <si>
    <t>CLO5</t>
  </si>
  <si>
    <t>Primary causal link between the CLO dan MQF/PLO based on item 7.</t>
  </si>
  <si>
    <t>Cite</t>
  </si>
  <si>
    <t>Define</t>
  </si>
  <si>
    <t>Describe</t>
  </si>
  <si>
    <t>Extract</t>
  </si>
  <si>
    <t>Find</t>
  </si>
  <si>
    <t>Identify</t>
  </si>
  <si>
    <t>Know</t>
  </si>
  <si>
    <t>Label</t>
  </si>
  <si>
    <t>List</t>
  </si>
  <si>
    <t>Locate</t>
  </si>
  <si>
    <t>Match</t>
  </si>
  <si>
    <t>Measure</t>
  </si>
  <si>
    <t>Memorise</t>
  </si>
  <si>
    <t>Name</t>
  </si>
  <si>
    <t>Organise</t>
  </si>
  <si>
    <t>Outline</t>
  </si>
  <si>
    <t>Pronounce</t>
  </si>
  <si>
    <t>Quote</t>
  </si>
  <si>
    <t>Recall</t>
  </si>
  <si>
    <t>Recite</t>
  </si>
  <si>
    <t>Recognise</t>
  </si>
  <si>
    <t>Record</t>
  </si>
  <si>
    <t>Recount</t>
  </si>
  <si>
    <t>Relate</t>
  </si>
  <si>
    <t>Reproduce</t>
  </si>
  <si>
    <t>Select</t>
  </si>
  <si>
    <t>State</t>
  </si>
  <si>
    <t>Tell</t>
  </si>
  <si>
    <t>Underline</t>
  </si>
  <si>
    <t>Write</t>
  </si>
  <si>
    <t>Account</t>
  </si>
  <si>
    <t>Alter</t>
  </si>
  <si>
    <t>Clarify</t>
  </si>
  <si>
    <t>Compare</t>
  </si>
  <si>
    <t>Comprehend</t>
  </si>
  <si>
    <t>Contrast</t>
  </si>
  <si>
    <t>Convert</t>
  </si>
  <si>
    <t>Defend</t>
  </si>
  <si>
    <t>Depict</t>
  </si>
  <si>
    <t>Discuss</t>
  </si>
  <si>
    <t>Distinguish</t>
  </si>
  <si>
    <t>Estimate</t>
  </si>
  <si>
    <t>Exemplify</t>
  </si>
  <si>
    <t>Explain</t>
  </si>
  <si>
    <t>Express</t>
  </si>
  <si>
    <t>Extend</t>
  </si>
  <si>
    <t>Formulate</t>
  </si>
  <si>
    <t>Generalise</t>
  </si>
  <si>
    <t>Give</t>
  </si>
  <si>
    <t>Indicate</t>
  </si>
  <si>
    <t>Infer</t>
  </si>
  <si>
    <t>Justify</t>
  </si>
  <si>
    <t>Paraphrase</t>
  </si>
  <si>
    <t>Perform</t>
  </si>
  <si>
    <t>Rephrase</t>
  </si>
  <si>
    <t>Report</t>
  </si>
  <si>
    <t>Represent</t>
  </si>
  <si>
    <t>Restate</t>
  </si>
  <si>
    <t>Review</t>
  </si>
  <si>
    <t>Reword</t>
  </si>
  <si>
    <t>Rewrite</t>
  </si>
  <si>
    <t>Summarise</t>
  </si>
  <si>
    <t>Transform</t>
  </si>
  <si>
    <t>Translate</t>
  </si>
  <si>
    <t>Vary</t>
  </si>
  <si>
    <t>Give examples</t>
  </si>
  <si>
    <t>Analyse</t>
  </si>
  <si>
    <t>Appraise</t>
  </si>
  <si>
    <t>Ascertain</t>
  </si>
  <si>
    <t>Associate</t>
  </si>
  <si>
    <t>Attribute</t>
  </si>
  <si>
    <t>Calculate</t>
  </si>
  <si>
    <t>Categorise</t>
  </si>
  <si>
    <t>Criticise</t>
  </si>
  <si>
    <t>Debate</t>
  </si>
  <si>
    <t>Designate</t>
  </si>
  <si>
    <t>Determine</t>
  </si>
  <si>
    <t>Diagnose</t>
  </si>
  <si>
    <t>Diagram</t>
  </si>
  <si>
    <t>Differentiate</t>
  </si>
  <si>
    <t>Discriminate</t>
  </si>
  <si>
    <t>Dissect</t>
  </si>
  <si>
    <t>Divide</t>
  </si>
  <si>
    <t>Elucidate.</t>
  </si>
  <si>
    <t>Evaluate</t>
  </si>
  <si>
    <t>Examine</t>
  </si>
  <si>
    <t>Experiment</t>
  </si>
  <si>
    <t>Inquire</t>
  </si>
  <si>
    <t>Inspect</t>
  </si>
  <si>
    <t>Investigate</t>
  </si>
  <si>
    <t>Probe</t>
  </si>
  <si>
    <t>Question</t>
  </si>
  <si>
    <t>Reduce</t>
  </si>
  <si>
    <t>Resolve</t>
  </si>
  <si>
    <t>Separate</t>
  </si>
  <si>
    <t>Subdivide</t>
  </si>
  <si>
    <t>Survey</t>
  </si>
  <si>
    <t>Break down</t>
  </si>
  <si>
    <t>Distinguish between</t>
  </si>
  <si>
    <t>Illustrate how</t>
  </si>
  <si>
    <t>Point out</t>
  </si>
  <si>
    <t>Conceive</t>
  </si>
  <si>
    <t>Conclude</t>
  </si>
  <si>
    <t>Consider</t>
  </si>
  <si>
    <t>Critique</t>
  </si>
  <si>
    <t>Decide</t>
  </si>
  <si>
    <t>Deduce</t>
  </si>
  <si>
    <t>Judge</t>
  </si>
  <si>
    <t>Rate</t>
  </si>
  <si>
    <t>Recommend</t>
  </si>
  <si>
    <t>Revise</t>
  </si>
  <si>
    <t>Score</t>
  </si>
  <si>
    <t>Support</t>
  </si>
  <si>
    <t>Value</t>
  </si>
  <si>
    <t>Weight</t>
  </si>
  <si>
    <t>Argue</t>
  </si>
  <si>
    <t>Arrange</t>
  </si>
  <si>
    <t>Assemble</t>
  </si>
  <si>
    <t>Begin</t>
  </si>
  <si>
    <t>Collect</t>
  </si>
  <si>
    <t>Combine</t>
  </si>
  <si>
    <t>Compile</t>
  </si>
  <si>
    <t>Compose</t>
  </si>
  <si>
    <t>Create</t>
  </si>
  <si>
    <t>Derive</t>
  </si>
  <si>
    <t>Design</t>
  </si>
  <si>
    <t>Develop</t>
  </si>
  <si>
    <t>Devise</t>
  </si>
  <si>
    <t>Elaborate</t>
  </si>
  <si>
    <t>Engender</t>
  </si>
  <si>
    <t>Enlarge</t>
  </si>
  <si>
    <t>Expand</t>
  </si>
  <si>
    <t>Generate</t>
  </si>
  <si>
    <t>Hypothesis</t>
  </si>
  <si>
    <t>Image</t>
  </si>
  <si>
    <t>Initiate</t>
  </si>
  <si>
    <t>Integrate</t>
  </si>
  <si>
    <t>Invent</t>
  </si>
  <si>
    <t>Invert</t>
  </si>
  <si>
    <t>Order</t>
  </si>
  <si>
    <t>Originate</t>
  </si>
  <si>
    <t>Pattern</t>
  </si>
  <si>
    <t>Plan</t>
  </si>
  <si>
    <t>Pose</t>
  </si>
  <si>
    <t>Project</t>
  </si>
  <si>
    <t>Propose</t>
  </si>
  <si>
    <t>Rearrange</t>
  </si>
  <si>
    <t>Reconstruct</t>
  </si>
  <si>
    <t>Reorganise</t>
  </si>
  <si>
    <t>Role-play</t>
  </si>
  <si>
    <t>Theorise</t>
  </si>
  <si>
    <t>Ask</t>
  </si>
  <si>
    <t>Erect</t>
  </si>
  <si>
    <t>Follow</t>
  </si>
  <si>
    <t>Hold</t>
  </si>
  <si>
    <t>Reply</t>
  </si>
  <si>
    <t>Sit</t>
  </si>
  <si>
    <t>Point to</t>
  </si>
  <si>
    <t>Acclaim</t>
  </si>
  <si>
    <t>Aid</t>
  </si>
  <si>
    <t>Answer</t>
  </si>
  <si>
    <t>Applaud</t>
  </si>
  <si>
    <t>Approve</t>
  </si>
  <si>
    <t>Assist</t>
  </si>
  <si>
    <t>Comply</t>
  </si>
  <si>
    <t>Conform</t>
  </si>
  <si>
    <t>Form</t>
  </si>
  <si>
    <t>Greet</t>
  </si>
  <si>
    <t>Help</t>
  </si>
  <si>
    <t>Read</t>
  </si>
  <si>
    <t>Volunteer</t>
  </si>
  <si>
    <t>Comply with</t>
  </si>
  <si>
    <t>Accept</t>
  </si>
  <si>
    <t>Attend</t>
  </si>
  <si>
    <t>Complete</t>
  </si>
  <si>
    <t>Deny</t>
  </si>
  <si>
    <t>Increase</t>
  </si>
  <si>
    <t>Invite</t>
  </si>
  <si>
    <t>Join</t>
  </si>
  <si>
    <t>Listen</t>
  </si>
  <si>
    <t>Protest</t>
  </si>
  <si>
    <t>Relinquish</t>
  </si>
  <si>
    <t>Share</t>
  </si>
  <si>
    <t>Study</t>
  </si>
  <si>
    <t>Work</t>
  </si>
  <si>
    <t>Accommodate</t>
  </si>
  <si>
    <t>Adhere</t>
  </si>
  <si>
    <t>Balance</t>
  </si>
  <si>
    <t>Synthesise</t>
  </si>
  <si>
    <t>Act</t>
  </si>
  <si>
    <t>Display</t>
  </si>
  <si>
    <t>Influence</t>
  </si>
  <si>
    <t>Qualifies</t>
  </si>
  <si>
    <t>Respect</t>
  </si>
  <si>
    <t>Serve</t>
  </si>
  <si>
    <t>Maintain objectivity</t>
  </si>
  <si>
    <t>Use evidence</t>
  </si>
  <si>
    <t>Detect</t>
  </si>
  <si>
    <t>Isolate</t>
  </si>
  <si>
    <t>Move</t>
  </si>
  <si>
    <t>Proceed</t>
  </si>
  <si>
    <t>React</t>
  </si>
  <si>
    <t>Respond</t>
  </si>
  <si>
    <t>Calibrate</t>
  </si>
  <si>
    <t>Copy</t>
  </si>
  <si>
    <t>Dismantle</t>
  </si>
  <si>
    <t>Fasten</t>
  </si>
  <si>
    <t>Fix</t>
  </si>
  <si>
    <t>Grind</t>
  </si>
  <si>
    <t>Heat</t>
  </si>
  <si>
    <t>Mend</t>
  </si>
  <si>
    <t>Mix</t>
  </si>
  <si>
    <t>Trace</t>
  </si>
  <si>
    <t>Adapt</t>
  </si>
  <si>
    <t>(Skills learned in the course of study which can be useful and utilise in other settings.)</t>
  </si>
  <si>
    <t>Non F2F</t>
  </si>
  <si>
    <t>Face to Face (F2F)</t>
  </si>
  <si>
    <t>E</t>
  </si>
  <si>
    <t>S</t>
  </si>
  <si>
    <t>√</t>
  </si>
  <si>
    <t>Formative</t>
  </si>
  <si>
    <t>Summative</t>
  </si>
  <si>
    <t>Deputy Dean (Academics &amp; Postgraduates)</t>
  </si>
  <si>
    <t>DeliveryMQF1</t>
  </si>
  <si>
    <t>DeliveryMQF2</t>
  </si>
  <si>
    <t>DeliveryMQF3</t>
  </si>
  <si>
    <t>DeliveryMQF4</t>
  </si>
  <si>
    <t>DeliveryMQF5</t>
  </si>
  <si>
    <t>DeliveryMQF6</t>
  </si>
  <si>
    <t>DeliveryMQF7</t>
  </si>
  <si>
    <t>DeliveryMQF8</t>
  </si>
  <si>
    <t>Lecture</t>
  </si>
  <si>
    <t>Tutorial</t>
  </si>
  <si>
    <t>Self-directed Learning</t>
  </si>
  <si>
    <t>AssMQF1</t>
  </si>
  <si>
    <t>AssMQF2</t>
  </si>
  <si>
    <t>AssMQF3</t>
  </si>
  <si>
    <t>AssMQF4</t>
  </si>
  <si>
    <t>AssMQF5</t>
  </si>
  <si>
    <t>AssMQF6</t>
  </si>
  <si>
    <t>AssMQF7</t>
  </si>
  <si>
    <t>AssMQF8</t>
  </si>
  <si>
    <t>Practical</t>
  </si>
  <si>
    <t>Demonstration</t>
  </si>
  <si>
    <t>SDL</t>
  </si>
  <si>
    <t>Case Study</t>
  </si>
  <si>
    <t>Group work</t>
  </si>
  <si>
    <t>Industrial Visit</t>
  </si>
  <si>
    <t>Clinical Training</t>
  </si>
  <si>
    <t>Discussion</t>
  </si>
  <si>
    <t>PBL</t>
  </si>
  <si>
    <t>Field trip@work</t>
  </si>
  <si>
    <t>PoPBL</t>
  </si>
  <si>
    <t>Industrial Training</t>
  </si>
  <si>
    <t>Quiz</t>
  </si>
  <si>
    <t>VIVA</t>
  </si>
  <si>
    <t>Logbook</t>
  </si>
  <si>
    <t>Practical Test</t>
  </si>
  <si>
    <t>Lab Test</t>
  </si>
  <si>
    <t>Observation</t>
  </si>
  <si>
    <t>Case study</t>
  </si>
  <si>
    <t>Seminar</t>
  </si>
  <si>
    <t>Scenario-based study</t>
  </si>
  <si>
    <t>Industrial attachment</t>
  </si>
  <si>
    <t>FYP</t>
  </si>
  <si>
    <t>Portfolio</t>
  </si>
  <si>
    <t>Group Presentation</t>
  </si>
  <si>
    <t>10.     </t>
  </si>
  <si>
    <t>totalSLTtick</t>
  </si>
  <si>
    <t>14.*    </t>
  </si>
  <si>
    <r>
      <t>13.*</t>
    </r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Arial"/>
        <family val="2"/>
      </rPr>
      <t> </t>
    </r>
  </si>
  <si>
    <t>(Use ALT+ENTER to enter a new line within a row.)</t>
  </si>
  <si>
    <t>INSTRUCTIONS / GUIDELINES</t>
  </si>
  <si>
    <t xml:space="preserve"> Main references : </t>
  </si>
  <si>
    <t>MAKE SURE you have completed the PLO vs MQF mapping at "PLO_MQF" worksheet/tab before completing this worksheet</t>
  </si>
  <si>
    <t>Instructions for item 7, on each CLO</t>
  </si>
  <si>
    <t>Notes on the selected MQF/Taxanomy</t>
  </si>
  <si>
    <t>(Don't repeat the action verb in the sentence)</t>
  </si>
  <si>
    <t>Tax</t>
  </si>
  <si>
    <t>(These cells are automated. No need to change)</t>
  </si>
  <si>
    <t>Instructions for item 10</t>
  </si>
  <si>
    <t>IL</t>
  </si>
  <si>
    <t>GL</t>
  </si>
  <si>
    <r>
      <t xml:space="preserve">**Indicate the CLO based on the CLO’s numbering in item 8
</t>
    </r>
    <r>
      <rPr>
        <b/>
        <sz val="10"/>
        <color theme="1"/>
        <rFont val="Arial"/>
        <family val="2"/>
      </rPr>
      <t>GL = Guided Learning, IL = Independent Learning</t>
    </r>
    <r>
      <rPr>
        <sz val="10"/>
        <color theme="1"/>
        <rFont val="Arial"/>
        <family val="2"/>
      </rPr>
      <t xml:space="preserve">
L= Lecture, T= Tutorial, P= Practical, O= Others, E= E-learning, S=Student preparation time</t>
    </r>
  </si>
  <si>
    <t>Formula for IL</t>
  </si>
  <si>
    <t xml:space="preserve">For every hour of lecture, add 2 hours of study time. </t>
  </si>
  <si>
    <t xml:space="preserve">For every hour of other than lecture, add 1 hour of study time. </t>
  </si>
  <si>
    <t>(The assessment list is automatically taken from item 7)</t>
  </si>
  <si>
    <t>(The CLO is automatically ticked based on the selected assessment in item 7)</t>
  </si>
  <si>
    <t>(Do not repeat a same assessment in a new row)</t>
  </si>
  <si>
    <t>1. Insert the course name</t>
  </si>
  <si>
    <t>2. Insert the course code</t>
  </si>
  <si>
    <t>3. Insert the synopsis</t>
  </si>
  <si>
    <t>4. Insert the SME names</t>
  </si>
  <si>
    <t>4. Select the sem/year offered from the list</t>
  </si>
  <si>
    <t>5. Insert the credit hours (e.g. 2, 3, 4, 5, 6, 12)</t>
  </si>
  <si>
    <t>7. Select MQF</t>
  </si>
  <si>
    <t>8. Select taxanomy level</t>
  </si>
  <si>
    <t>9. Select teaching method (Limit to 2 only)</t>
  </si>
  <si>
    <t>10. Select assessment method (Limit to 2 only)</t>
  </si>
  <si>
    <t>11. Select the CLO's action verb</t>
  </si>
  <si>
    <t>12. Complete the CLO's sentence in column E.</t>
  </si>
  <si>
    <t>13. Select the appropriate PLO for each MQF (PLO vs MQF is in PLO_MQF worksheet)</t>
  </si>
  <si>
    <t>14. Insert the course content outline</t>
  </si>
  <si>
    <t>15. Tick the respective CLO(s) for each content</t>
  </si>
  <si>
    <t>16. Insert the respective hour(s) for each GL items</t>
  </si>
  <si>
    <t>17. IL will be automatically calculated using the formula.</t>
  </si>
  <si>
    <t>20. Select if this is applicable</t>
  </si>
  <si>
    <t>21. Insert special requirement</t>
  </si>
  <si>
    <t>22. Insert main references</t>
  </si>
  <si>
    <t>23. Insert additional references</t>
  </si>
  <si>
    <r>
      <t xml:space="preserve">6. Insert the </t>
    </r>
    <r>
      <rPr>
        <b/>
        <sz val="10"/>
        <rFont val="Arial"/>
        <family val="2"/>
      </rPr>
      <t xml:space="preserve">course code </t>
    </r>
    <r>
      <rPr>
        <sz val="10"/>
        <rFont val="Arial"/>
        <family val="2"/>
      </rPr>
      <t xml:space="preserve">and </t>
    </r>
    <r>
      <rPr>
        <b/>
        <sz val="10"/>
        <rFont val="Arial"/>
        <family val="2"/>
      </rPr>
      <t>course name</t>
    </r>
  </si>
  <si>
    <t xml:space="preserve">Verified by: </t>
  </si>
  <si>
    <t>Version:</t>
  </si>
  <si>
    <t>Continuous Assessment</t>
  </si>
  <si>
    <t>Final Assessment</t>
  </si>
  <si>
    <t>TOTAL CLO MARKS</t>
  </si>
  <si>
    <t>Verified by :</t>
  </si>
  <si>
    <t>Centre of Academic Quality and e-Learning</t>
  </si>
  <si>
    <r>
      <rPr>
        <b/>
        <sz val="12"/>
        <color theme="1"/>
        <rFont val="Arial"/>
        <family val="2"/>
      </rPr>
      <t>FACULTY/CENTRE</t>
    </r>
    <r>
      <rPr>
        <sz val="10"/>
        <color theme="1"/>
        <rFont val="Arial"/>
        <family val="2"/>
      </rPr>
      <t xml:space="preserve"> ……………………………………………………………………………………………..</t>
    </r>
  </si>
  <si>
    <t>**Teaching Method</t>
  </si>
  <si>
    <t>**Assessment</t>
  </si>
  <si>
    <t>** This item can be changed without the approval of the Senate</t>
  </si>
  <si>
    <t>CLO Student Learning Time Percentages</t>
  </si>
  <si>
    <t>Total Weeks Per Semester</t>
  </si>
  <si>
    <t>Total GL Per Semester</t>
  </si>
  <si>
    <t>Total Content SLT</t>
  </si>
  <si>
    <t>Total Continuous Assessment SLT</t>
  </si>
  <si>
    <t>Total Final Assessment SLT</t>
  </si>
  <si>
    <t xml:space="preserve">Approval Reference (Date of Senate Approval): </t>
  </si>
  <si>
    <t>18. Choose the continuous assessment item and its GL and IL hours. (Not IL hours for test/quiz)</t>
  </si>
  <si>
    <t>19. Make sure total week per semester is correctly entered in F80</t>
  </si>
  <si>
    <t>Identify special requirement or resources to deliver the course (e.g., software, nursery, computer lab, simulation room)</t>
  </si>
  <si>
    <t>Semester 2 Year 1</t>
  </si>
  <si>
    <t>Menakrif</t>
  </si>
  <si>
    <t>Mentafsirkan</t>
  </si>
  <si>
    <t>Mengitlak</t>
  </si>
  <si>
    <t>Menunjukkan perbezaan</t>
  </si>
  <si>
    <t xml:space="preserve">Menggabungkan </t>
  </si>
  <si>
    <t>Menaksir</t>
  </si>
  <si>
    <t>Menanyakan</t>
  </si>
  <si>
    <t>Menjawab</t>
  </si>
  <si>
    <t>Menunjuk cara</t>
  </si>
  <si>
    <t>Setia</t>
  </si>
  <si>
    <t>Mendiskriminasi</t>
  </si>
  <si>
    <t>Memilih</t>
  </si>
  <si>
    <t>Memulakan</t>
  </si>
  <si>
    <t>Menyalin</t>
  </si>
  <si>
    <t>Mencantumkan Menentukur</t>
  </si>
  <si>
    <t>Mencantumkan</t>
  </si>
  <si>
    <t>Mengadaptasi</t>
  </si>
  <si>
    <t>Menyusun atur</t>
  </si>
  <si>
    <t>Memerihal</t>
  </si>
  <si>
    <t>Menjelaskan</t>
  </si>
  <si>
    <t>Menghitung</t>
  </si>
  <si>
    <t xml:space="preserve">Mengarang </t>
  </si>
  <si>
    <t>Membanding</t>
  </si>
  <si>
    <t>Membantu</t>
  </si>
  <si>
    <t>Menerangkan</t>
  </si>
  <si>
    <t>Mencantum</t>
  </si>
  <si>
    <t>Mempamerkan</t>
  </si>
  <si>
    <t>Menjejaki</t>
  </si>
  <si>
    <t>Membina</t>
  </si>
  <si>
    <t>Mengubahsuai</t>
  </si>
  <si>
    <t>Membangunkan</t>
  </si>
  <si>
    <t>Mengenalpasti</t>
  </si>
  <si>
    <t>Meramalkan</t>
  </si>
  <si>
    <t>Menjana</t>
  </si>
  <si>
    <t xml:space="preserve">Mengilustrasi </t>
  </si>
  <si>
    <t xml:space="preserve">Menjana </t>
  </si>
  <si>
    <t>Menyimpulkan</t>
  </si>
  <si>
    <t xml:space="preserve">Menghuraikan </t>
  </si>
  <si>
    <t>Mematuhi</t>
  </si>
  <si>
    <t>Membezakan</t>
  </si>
  <si>
    <t>Mempengaruhi</t>
  </si>
  <si>
    <t>Mengesan</t>
  </si>
  <si>
    <t>Menghuraikan</t>
  </si>
  <si>
    <t>Mengikuti</t>
  </si>
  <si>
    <t>Merungkai</t>
  </si>
  <si>
    <t>Menukar</t>
  </si>
  <si>
    <t>Mengarang Mencantum</t>
  </si>
  <si>
    <t xml:space="preserve">Melabel </t>
  </si>
  <si>
    <t>Menulis semula</t>
  </si>
  <si>
    <t>Membuat inferens</t>
  </si>
  <si>
    <t>Mengorganisasi</t>
  </si>
  <si>
    <t>Memegang</t>
  </si>
  <si>
    <t>Memberikan pertolongan</t>
  </si>
  <si>
    <t xml:space="preserve">Mengajuk </t>
  </si>
  <si>
    <t>Menyelesaikan</t>
  </si>
  <si>
    <t>Memahami</t>
  </si>
  <si>
    <t>Memindahkan</t>
  </si>
  <si>
    <t>Memberi respons</t>
  </si>
  <si>
    <t>Mengatur semula</t>
  </si>
  <si>
    <t>Memadankan</t>
  </si>
  <si>
    <t>Merumuskan</t>
  </si>
  <si>
    <t>Meneroka</t>
  </si>
  <si>
    <t>Melakarkan</t>
  </si>
  <si>
    <t>Merancang</t>
  </si>
  <si>
    <t>Mengkritik</t>
  </si>
  <si>
    <t>Memberi</t>
  </si>
  <si>
    <t>Berbincang</t>
  </si>
  <si>
    <t>Mempertahankan</t>
  </si>
  <si>
    <t>Mengecam</t>
  </si>
  <si>
    <t>Meneruskan</t>
  </si>
  <si>
    <t>Memberikan tindakbalas</t>
  </si>
  <si>
    <t>Menumbuk</t>
  </si>
  <si>
    <t>Mengenakan Memasang</t>
  </si>
  <si>
    <t>Mengorganisasi semula</t>
  </si>
  <si>
    <t>Mereka bentuk Mencipta</t>
  </si>
  <si>
    <t>Menamakan</t>
  </si>
  <si>
    <t>Menterjemahkan</t>
  </si>
  <si>
    <t>Memanipulasi</t>
  </si>
  <si>
    <t>Menghubungkait</t>
  </si>
  <si>
    <t>Mewajarkan</t>
  </si>
  <si>
    <t xml:space="preserve">Menamakan </t>
  </si>
  <si>
    <t>Akur</t>
  </si>
  <si>
    <t>Menyertai</t>
  </si>
  <si>
    <t>Menghurai</t>
  </si>
  <si>
    <t>Melaksanakan</t>
  </si>
  <si>
    <t>Menghasilkan semula</t>
  </si>
  <si>
    <t>Memanaskan</t>
  </si>
  <si>
    <t>Membaiki</t>
  </si>
  <si>
    <t>Menyemak</t>
  </si>
  <si>
    <t>Mengubah</t>
  </si>
  <si>
    <t>Membina semula</t>
  </si>
  <si>
    <t xml:space="preserve">Mendiskriminasi </t>
  </si>
  <si>
    <t>Menunjukkan</t>
  </si>
  <si>
    <t>Mengucap selamat</t>
  </si>
  <si>
    <t>Mempelawa</t>
  </si>
  <si>
    <t>Merumus</t>
  </si>
  <si>
    <t>Mencadangkan</t>
  </si>
  <si>
    <t>Menghubungkaitkan</t>
  </si>
  <si>
    <t>Mengukur</t>
  </si>
  <si>
    <t>Mempelbagaikan</t>
  </si>
  <si>
    <t>Mengasaskan</t>
  </si>
  <si>
    <t>Menyatakan kembali</t>
  </si>
  <si>
    <t>Meramal</t>
  </si>
  <si>
    <t>Memisahkan</t>
  </si>
  <si>
    <t>Mentafsir</t>
  </si>
  <si>
    <t>Menolong</t>
  </si>
  <si>
    <t>Berkongsi</t>
  </si>
  <si>
    <t>Membuat kesimpulan</t>
  </si>
  <si>
    <t>Mengamalkan</t>
  </si>
  <si>
    <t>Menyisihkan</t>
  </si>
  <si>
    <t>Menyatakan</t>
  </si>
  <si>
    <t>Mencampurkan</t>
  </si>
  <si>
    <t>Menganggarkan</t>
  </si>
  <si>
    <t>Menyediakan</t>
  </si>
  <si>
    <t>Kewajaran</t>
  </si>
  <si>
    <t xml:space="preserve">Mewajarkan </t>
  </si>
  <si>
    <t>Menunjukkan kerelaan</t>
  </si>
  <si>
    <t>Memanipulasikan</t>
  </si>
  <si>
    <t>Menggambarkan</t>
  </si>
  <si>
    <t>Mengadili</t>
  </si>
  <si>
    <t>Menggunakan</t>
  </si>
  <si>
    <t>Mengkaji</t>
  </si>
  <si>
    <t>Menyatupadu</t>
  </si>
  <si>
    <t>Melayan</t>
  </si>
  <si>
    <t>Mengorganisasikan</t>
  </si>
  <si>
    <t>Menganjurkan</t>
  </si>
  <si>
    <t>Membandingkan</t>
  </si>
  <si>
    <t xml:space="preserve">Merumuskan </t>
  </si>
  <si>
    <t>Mengikut</t>
  </si>
  <si>
    <t>Membentangkan</t>
  </si>
  <si>
    <t>Mengukur Membaiki</t>
  </si>
  <si>
    <t>Melakar</t>
  </si>
  <si>
    <t>Menyenaraikan</t>
  </si>
  <si>
    <t>Menulis</t>
  </si>
  <si>
    <t>Menyokong</t>
  </si>
  <si>
    <t>Membaca</t>
  </si>
  <si>
    <t>Mengerjakan</t>
  </si>
  <si>
    <t>Mengesahkan</t>
  </si>
  <si>
    <t>Menentukur</t>
  </si>
  <si>
    <t>Mengasingkan</t>
  </si>
  <si>
    <t>Menghimpunkan</t>
  </si>
  <si>
    <t>Menilai</t>
  </si>
  <si>
    <t>Melaporkan</t>
  </si>
  <si>
    <t>Membentuk</t>
  </si>
  <si>
    <t>Mengalisis</t>
  </si>
  <si>
    <t>Mendeklamasi</t>
  </si>
  <si>
    <t>Menyedia</t>
  </si>
  <si>
    <t>Mengubah suai</t>
  </si>
  <si>
    <t>Membuat sintesis</t>
  </si>
  <si>
    <t xml:space="preserve">Mereka cipta </t>
  </si>
  <si>
    <t>Mengatur</t>
  </si>
  <si>
    <t>Semester Pendek Tahun 1</t>
  </si>
  <si>
    <t>Pengetahuan</t>
  </si>
  <si>
    <t>Sumatif</t>
  </si>
  <si>
    <t>Kuliah</t>
  </si>
  <si>
    <t>Praktikal</t>
  </si>
  <si>
    <t>Kajian Kes</t>
  </si>
  <si>
    <t>Kerja kumpulan</t>
  </si>
  <si>
    <t>Ujian</t>
  </si>
  <si>
    <t>Practical Ujian</t>
  </si>
  <si>
    <t>Persembahan</t>
  </si>
  <si>
    <t>Semester 1 Tahun 1</t>
  </si>
  <si>
    <t>Kemahiran Praktikal</t>
  </si>
  <si>
    <t>Pemahaman</t>
  </si>
  <si>
    <t>Projek</t>
  </si>
  <si>
    <t>Peperiksaan Akhir</t>
  </si>
  <si>
    <t>Lab Ujian</t>
  </si>
  <si>
    <t>Laporan</t>
  </si>
  <si>
    <t>Kerja Kumpulan</t>
  </si>
  <si>
    <t>Persembahan Kumpulan</t>
  </si>
  <si>
    <t>Semester 2 Tahun 1</t>
  </si>
  <si>
    <t>Kemahiran Sosial dan Kebertanggungjawaban</t>
  </si>
  <si>
    <t>Aplikasi</t>
  </si>
  <si>
    <t>Latihan Industri</t>
  </si>
  <si>
    <t>Kuiz</t>
  </si>
  <si>
    <t>Pemerhatian</t>
  </si>
  <si>
    <t>Debat</t>
  </si>
  <si>
    <t>Semester Pendek Tahun 2</t>
  </si>
  <si>
    <t>Nilai, Etika dan Profesionalisma</t>
  </si>
  <si>
    <t>Analisis</t>
  </si>
  <si>
    <t>Buku Log</t>
  </si>
  <si>
    <t>Kajian Berasaskan Situasi</t>
  </si>
  <si>
    <t>Semester 1 Tahun 2</t>
  </si>
  <si>
    <t>Kemahiran Komunikasi, Kepimpinan dan Kerja Berkumpulan</t>
  </si>
  <si>
    <t>Sintesis</t>
  </si>
  <si>
    <t>Lawatan Industri</t>
  </si>
  <si>
    <t>Perbincangan</t>
  </si>
  <si>
    <t>Semester 2 Tahun 2</t>
  </si>
  <si>
    <t>Kemahiran Penyelesaian Masalah dan Saintifik</t>
  </si>
  <si>
    <t>Penilaian</t>
  </si>
  <si>
    <t>Latihan Klinikal</t>
  </si>
  <si>
    <t>Kerja Lapangan</t>
  </si>
  <si>
    <t>Semester Pendek Tahun 3</t>
  </si>
  <si>
    <t>Kemahiran Pengurusan Maklumat dan Pembelajaran Sepanjang Hidup</t>
  </si>
  <si>
    <t>Menerima</t>
  </si>
  <si>
    <t>Penempatan Industri</t>
  </si>
  <si>
    <t>Semester 1 Tahun 3</t>
  </si>
  <si>
    <t>Kemahiran Pengurusan dan Keusahawanan</t>
  </si>
  <si>
    <t>Memberikan maklumbalas</t>
  </si>
  <si>
    <t>Semester 2 Tahun 3</t>
  </si>
  <si>
    <t>Semester Pendek Tahun 4</t>
  </si>
  <si>
    <t>Semester 1 Tahun 4</t>
  </si>
  <si>
    <t>Menghayati nilai</t>
  </si>
  <si>
    <t>Semester 2 Tahun 4</t>
  </si>
  <si>
    <t>Persepsi</t>
  </si>
  <si>
    <t>Semester Pendek Tahun 5</t>
  </si>
  <si>
    <t>Semester 1 Tahun 5</t>
  </si>
  <si>
    <t>Respon berpandu</t>
  </si>
  <si>
    <t>Semester 2 Tahun 5</t>
  </si>
  <si>
    <t>Mekanisma</t>
  </si>
  <si>
    <t>Respon ketara kompleks</t>
  </si>
  <si>
    <t>Penyesuaian</t>
  </si>
  <si>
    <t>Lakuan tulen</t>
  </si>
  <si>
    <t>Total</t>
  </si>
  <si>
    <t>BI</t>
  </si>
  <si>
    <t>Reflective journals</t>
  </si>
  <si>
    <t>Simulations</t>
  </si>
  <si>
    <t>Clinical tutor evaluation</t>
  </si>
  <si>
    <t>Videotaped consultation</t>
  </si>
  <si>
    <t>Case presentation</t>
  </si>
  <si>
    <t>Critical incidents</t>
  </si>
  <si>
    <t>Log diary</t>
  </si>
  <si>
    <t>Clinical experience record</t>
  </si>
  <si>
    <t>Reflective case summary</t>
  </si>
  <si>
    <t>Clinical tutor rating</t>
  </si>
  <si>
    <t>Essays</t>
  </si>
  <si>
    <t>Essay Question</t>
  </si>
  <si>
    <t>Essay</t>
  </si>
  <si>
    <t>Mastery performance tests</t>
  </si>
  <si>
    <t>Laboratory reports</t>
  </si>
  <si>
    <t xml:space="preserve">Case assessment </t>
  </si>
  <si>
    <t>Video skill assessment</t>
  </si>
  <si>
    <t>Assessment of competence in simulation</t>
  </si>
  <si>
    <t>Case History exercises</t>
  </si>
  <si>
    <t>Observed long case</t>
  </si>
  <si>
    <t>Clinical tutor assessment</t>
  </si>
  <si>
    <t>OSCE</t>
  </si>
  <si>
    <t>Web-based skills</t>
  </si>
  <si>
    <t>Ward rating assessment</t>
  </si>
  <si>
    <t>Special clinical skills exam</t>
  </si>
  <si>
    <t xml:space="preserve">Report </t>
  </si>
  <si>
    <t>Short answer questions</t>
  </si>
  <si>
    <t>Reflective journals/portfolios</t>
  </si>
  <si>
    <t>Critical incident analysis</t>
  </si>
  <si>
    <t>Concept mapping</t>
  </si>
  <si>
    <t>Case based article</t>
  </si>
  <si>
    <t>Critical appraisal</t>
  </si>
  <si>
    <t>Simulation</t>
  </si>
  <si>
    <t>Clinical assessment</t>
  </si>
  <si>
    <t>Problem Based Learning (PBL)</t>
  </si>
  <si>
    <t>Poster</t>
  </si>
  <si>
    <t>Simulated patient interviews</t>
  </si>
  <si>
    <t>Viva voce</t>
  </si>
  <si>
    <t>Assessing Peer feedback</t>
  </si>
  <si>
    <t>Critical evaluation of the literature</t>
  </si>
  <si>
    <t>Critique on an issue</t>
  </si>
  <si>
    <t>Reflective journal writing</t>
  </si>
  <si>
    <t>Seminar presentation</t>
  </si>
  <si>
    <t>AssTaxonomyA1</t>
  </si>
  <si>
    <t>AssTaxonomyA2</t>
  </si>
  <si>
    <t>AssTaxonomyA3</t>
  </si>
  <si>
    <t>AssTaxonomyA4</t>
  </si>
  <si>
    <t>AssTaxonomyA5</t>
  </si>
  <si>
    <t>AssTaxonomyC1</t>
  </si>
  <si>
    <t>AssTaxonomyC2</t>
  </si>
  <si>
    <t>AssTaxonomyC3</t>
  </si>
  <si>
    <t>AssTaxonomyC4</t>
  </si>
  <si>
    <t>AssTaxonomyC5</t>
  </si>
  <si>
    <t>AssTaxonomyC6</t>
  </si>
  <si>
    <t>AssTaxonomyP1</t>
  </si>
  <si>
    <t>AssTaxonomyP2</t>
  </si>
  <si>
    <t>AssTaxonomyP3</t>
  </si>
  <si>
    <t>AssTaxonomyP4</t>
  </si>
  <si>
    <t>AssTaxonomyP5</t>
  </si>
  <si>
    <t>AssTaxonomyP6</t>
  </si>
  <si>
    <t>AssTaxonomyP7</t>
  </si>
  <si>
    <t>BM</t>
  </si>
  <si>
    <t>Choose the language (BM / BI) for this DCI content</t>
  </si>
  <si>
    <t>ListOfSemYearBM</t>
  </si>
  <si>
    <t>ListOfSemYear</t>
  </si>
  <si>
    <t>UniSZA/AQeL/DCI/2018/03</t>
  </si>
  <si>
    <t>24. Insert the curriculum Year of this course to take effective.</t>
  </si>
  <si>
    <t>Supervisory Report</t>
  </si>
  <si>
    <t>Multi Source Feedback</t>
  </si>
  <si>
    <t>Peers Report</t>
  </si>
  <si>
    <t>Project Report</t>
  </si>
  <si>
    <t>Reflective Writing</t>
  </si>
  <si>
    <t>Community Assessment</t>
  </si>
  <si>
    <t>Thesis</t>
  </si>
  <si>
    <t>OSPE</t>
  </si>
  <si>
    <t>TOACS</t>
  </si>
  <si>
    <t>Mini CEX</t>
  </si>
  <si>
    <t>Mini PEX</t>
  </si>
  <si>
    <t>Short Case</t>
  </si>
  <si>
    <t>Long Case</t>
  </si>
  <si>
    <t>DOPS</t>
  </si>
  <si>
    <t>PBL Assessment</t>
  </si>
  <si>
    <t>Drawing</t>
  </si>
  <si>
    <t>Problem-based Question</t>
  </si>
  <si>
    <t>Modified Essay</t>
  </si>
  <si>
    <t>Short Essay Question</t>
  </si>
  <si>
    <t>Dissertation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</si>
</sst>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3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7"/>
      <color theme="1"/>
      <name val="Times New Roman"/>
      <family val="1"/>
    </font>
    <font>
      <i/>
      <sz val="10"/>
      <color rgb="FFA6A6A6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i/>
      <sz val="12"/>
      <color theme="1"/>
      <name val="Arial"/>
      <family val="2"/>
    </font>
    <font>
      <sz val="9"/>
      <color indexed="81"/>
      <name val="Tahoma"/>
      <family val="2"/>
    </font>
    <font>
      <sz val="10"/>
      <color theme="0"/>
      <name val="Calibri"/>
      <family val="2"/>
      <scheme val="minor"/>
    </font>
    <font>
      <b/>
      <sz val="9"/>
      <color indexed="81"/>
      <name val="Tahoma"/>
      <family val="2"/>
    </font>
    <font>
      <i/>
      <sz val="10"/>
      <name val="Arial"/>
      <family val="2"/>
    </font>
    <font>
      <b/>
      <sz val="11"/>
      <name val="Calibri"/>
      <family val="2"/>
      <scheme val="minor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11"/>
      <color theme="1"/>
      <name val="Calibri"/>
      <family val="2"/>
      <scheme val="minor"/>
    </font>
    <font>
      <b/>
      <sz val="10"/>
      <color rgb="FFC00000"/>
      <name val="Arial"/>
      <family val="2"/>
    </font>
    <font>
      <i/>
      <sz val="8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i/>
      <sz val="10"/>
      <color theme="0" tint="-4.9989318521683403E-2"/>
      <name val="Arial"/>
      <family val="2"/>
    </font>
    <font>
      <sz val="10"/>
      <color theme="0" tint="-0.249977111117893"/>
      <name val="Arial"/>
      <family val="2"/>
    </font>
    <font>
      <sz val="10"/>
      <color rgb="FFFF0000"/>
      <name val="Calibri"/>
      <family val="2"/>
      <scheme val="minor"/>
    </font>
    <font>
      <sz val="14"/>
      <name val="Arial"/>
      <family val="2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75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4" fillId="0" borderId="0" xfId="0" applyFont="1"/>
    <xf numFmtId="0" fontId="0" fillId="0" borderId="0" xfId="0" applyProtection="1"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3" fillId="0" borderId="0" xfId="0" applyFont="1" applyAlignment="1">
      <alignment vertical="top"/>
    </xf>
    <xf numFmtId="0" fontId="0" fillId="0" borderId="0" xfId="0" applyAlignment="1" applyProtection="1">
      <alignment horizontal="center" vertical="center"/>
      <protection locked="0"/>
    </xf>
    <xf numFmtId="164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9" fontId="1" fillId="2" borderId="1" xfId="0" applyNumberFormat="1" applyFont="1" applyFill="1" applyBorder="1" applyAlignment="1">
      <alignment horizontal="center" vertical="center" wrapText="1"/>
    </xf>
    <xf numFmtId="9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9" fillId="4" borderId="0" xfId="0" applyFont="1" applyFill="1"/>
    <xf numFmtId="0" fontId="9" fillId="4" borderId="0" xfId="0" applyFont="1" applyFill="1" applyAlignment="1">
      <alignment wrapText="1"/>
    </xf>
    <xf numFmtId="0" fontId="9" fillId="0" borderId="18" xfId="0" applyFont="1" applyBorder="1"/>
    <xf numFmtId="0" fontId="9" fillId="0" borderId="19" xfId="0" applyFont="1" applyBorder="1"/>
    <xf numFmtId="0" fontId="9" fillId="0" borderId="20" xfId="0" applyFont="1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18" xfId="0" applyFont="1" applyBorder="1"/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0" xfId="0" applyFont="1" applyBorder="1"/>
    <xf numFmtId="164" fontId="1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64" fontId="10" fillId="2" borderId="1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9" fontId="1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vertical="center" wrapText="1"/>
    </xf>
    <xf numFmtId="164" fontId="4" fillId="2" borderId="29" xfId="0" applyNumberFormat="1" applyFont="1" applyFill="1" applyBorder="1" applyAlignment="1">
      <alignment horizontal="center" vertical="center" wrapText="1"/>
    </xf>
    <xf numFmtId="0" fontId="4" fillId="6" borderId="16" xfId="0" applyFont="1" applyFill="1" applyBorder="1" applyAlignment="1" applyProtection="1">
      <alignment horizontal="center" vertical="center" wrapText="1"/>
      <protection locked="0"/>
    </xf>
    <xf numFmtId="164" fontId="1" fillId="2" borderId="4" xfId="0" applyNumberFormat="1" applyFont="1" applyFill="1" applyBorder="1" applyAlignment="1">
      <alignment horizontal="center" vertical="center" wrapText="1"/>
    </xf>
    <xf numFmtId="0" fontId="1" fillId="0" borderId="32" xfId="0" applyFont="1" applyBorder="1" applyProtection="1">
      <protection locked="0"/>
    </xf>
    <xf numFmtId="0" fontId="0" fillId="6" borderId="0" xfId="0" applyFill="1" applyAlignment="1" applyProtection="1">
      <alignment horizontal="center" vertical="center"/>
      <protection locked="0"/>
    </xf>
    <xf numFmtId="0" fontId="0" fillId="6" borderId="0" xfId="0" applyFill="1" applyProtection="1">
      <protection locked="0"/>
    </xf>
    <xf numFmtId="0" fontId="20" fillId="6" borderId="0" xfId="0" applyFont="1" applyFill="1" applyAlignment="1" applyProtection="1">
      <alignment horizontal="left" vertical="center"/>
      <protection locked="0"/>
    </xf>
    <xf numFmtId="0" fontId="1" fillId="6" borderId="0" xfId="0" applyFont="1" applyFill="1" applyProtection="1">
      <protection locked="0"/>
    </xf>
    <xf numFmtId="0" fontId="0" fillId="6" borderId="0" xfId="0" applyFill="1"/>
    <xf numFmtId="0" fontId="1" fillId="6" borderId="0" xfId="0" applyFont="1" applyFill="1"/>
    <xf numFmtId="0" fontId="1" fillId="6" borderId="0" xfId="0" applyFont="1" applyFill="1" applyAlignment="1" applyProtection="1">
      <alignment vertical="center"/>
      <protection locked="0"/>
    </xf>
    <xf numFmtId="0" fontId="0" fillId="6" borderId="0" xfId="0" applyFill="1" applyAlignment="1">
      <alignment horizontal="center" vertical="center"/>
    </xf>
    <xf numFmtId="0" fontId="5" fillId="6" borderId="0" xfId="0" applyFont="1" applyFill="1" applyAlignment="1">
      <alignment vertical="center"/>
    </xf>
    <xf numFmtId="0" fontId="1" fillId="6" borderId="0" xfId="0" applyFont="1" applyFill="1" applyAlignment="1">
      <alignment horizontal="center" vertical="center"/>
    </xf>
    <xf numFmtId="0" fontId="5" fillId="6" borderId="0" xfId="0" applyFont="1" applyFill="1" applyAlignment="1">
      <alignment horizontal="right" vertical="center"/>
    </xf>
    <xf numFmtId="0" fontId="19" fillId="6" borderId="0" xfId="0" applyFont="1" applyFill="1" applyAlignment="1">
      <alignment horizontal="right" vertical="center"/>
    </xf>
    <xf numFmtId="0" fontId="18" fillId="6" borderId="0" xfId="0" applyFont="1" applyFill="1" applyAlignment="1">
      <alignment vertical="center"/>
    </xf>
    <xf numFmtId="0" fontId="18" fillId="6" borderId="0" xfId="0" applyFont="1" applyFill="1" applyAlignment="1">
      <alignment horizontal="right" vertical="center"/>
    </xf>
    <xf numFmtId="0" fontId="6" fillId="6" borderId="0" xfId="0" applyFont="1" applyFill="1" applyAlignment="1">
      <alignment vertical="center"/>
    </xf>
    <xf numFmtId="0" fontId="6" fillId="6" borderId="0" xfId="0" applyFont="1" applyFill="1" applyAlignment="1">
      <alignment horizontal="right" vertical="center"/>
    </xf>
    <xf numFmtId="0" fontId="1" fillId="6" borderId="0" xfId="0" applyFont="1" applyFill="1" applyAlignment="1">
      <alignment horizontal="left" vertical="center"/>
    </xf>
    <xf numFmtId="0" fontId="11" fillId="6" borderId="0" xfId="0" applyFont="1" applyFill="1" applyAlignment="1">
      <alignment horizontal="left" vertical="center"/>
    </xf>
    <xf numFmtId="0" fontId="7" fillId="6" borderId="0" xfId="0" applyFont="1" applyFill="1" applyAlignment="1">
      <alignment horizontal="left" vertical="center"/>
    </xf>
    <xf numFmtId="0" fontId="1" fillId="6" borderId="1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center" wrapText="1"/>
    </xf>
    <xf numFmtId="0" fontId="0" fillId="6" borderId="4" xfId="0" applyFill="1" applyBorder="1"/>
    <xf numFmtId="0" fontId="1" fillId="5" borderId="0" xfId="0" applyFont="1" applyFill="1" applyAlignment="1">
      <alignment vertical="center"/>
    </xf>
    <xf numFmtId="0" fontId="1" fillId="5" borderId="0" xfId="0" applyFont="1" applyFill="1"/>
    <xf numFmtId="0" fontId="0" fillId="5" borderId="0" xfId="0" applyFill="1"/>
    <xf numFmtId="0" fontId="6" fillId="5" borderId="0" xfId="0" applyFont="1" applyFill="1" applyAlignment="1">
      <alignment vertical="center"/>
    </xf>
    <xf numFmtId="0" fontId="17" fillId="5" borderId="24" xfId="0" applyFont="1" applyFill="1" applyBorder="1" applyAlignment="1">
      <alignment vertical="center"/>
    </xf>
    <xf numFmtId="0" fontId="6" fillId="5" borderId="19" xfId="0" applyFont="1" applyFill="1" applyBorder="1" applyAlignment="1">
      <alignment horizontal="left" vertical="center" wrapText="1"/>
    </xf>
    <xf numFmtId="0" fontId="6" fillId="5" borderId="0" xfId="0" applyFont="1" applyFill="1" applyAlignment="1">
      <alignment horizontal="left" vertical="center" wrapText="1"/>
    </xf>
    <xf numFmtId="0" fontId="15" fillId="5" borderId="0" xfId="0" applyFont="1" applyFill="1" applyAlignment="1">
      <alignment vertical="center"/>
    </xf>
    <xf numFmtId="0" fontId="5" fillId="5" borderId="24" xfId="0" applyFont="1" applyFill="1" applyBorder="1" applyAlignment="1">
      <alignment horizontal="left" vertical="center"/>
    </xf>
    <xf numFmtId="0" fontId="6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left" vertical="center"/>
    </xf>
    <xf numFmtId="0" fontId="22" fillId="5" borderId="0" xfId="0" applyFont="1" applyFill="1" applyAlignment="1">
      <alignment vertical="center"/>
    </xf>
    <xf numFmtId="0" fontId="6" fillId="5" borderId="24" xfId="0" applyFont="1" applyFill="1" applyBorder="1" applyAlignment="1">
      <alignment vertical="center"/>
    </xf>
    <xf numFmtId="0" fontId="6" fillId="5" borderId="24" xfId="0" applyFont="1" applyFill="1" applyBorder="1"/>
    <xf numFmtId="0" fontId="23" fillId="5" borderId="24" xfId="0" applyFont="1" applyFill="1" applyBorder="1"/>
    <xf numFmtId="0" fontId="6" fillId="5" borderId="19" xfId="0" applyFont="1" applyFill="1" applyBorder="1" applyAlignment="1">
      <alignment vertical="top" wrapText="1"/>
    </xf>
    <xf numFmtId="0" fontId="23" fillId="5" borderId="0" xfId="0" applyFont="1" applyFill="1"/>
    <xf numFmtId="0" fontId="6" fillId="5" borderId="0" xfId="0" applyFont="1" applyFill="1" applyAlignment="1">
      <alignment vertical="top" wrapText="1"/>
    </xf>
    <xf numFmtId="0" fontId="6" fillId="5" borderId="0" xfId="0" applyFont="1" applyFill="1"/>
    <xf numFmtId="0" fontId="5" fillId="5" borderId="28" xfId="0" applyFont="1" applyFill="1" applyBorder="1" applyAlignment="1">
      <alignment horizontal="left" vertical="center"/>
    </xf>
    <xf numFmtId="0" fontId="6" fillId="5" borderId="0" xfId="0" applyFont="1" applyFill="1" applyAlignment="1">
      <alignment vertical="center" wrapText="1"/>
    </xf>
    <xf numFmtId="0" fontId="15" fillId="5" borderId="1" xfId="0" applyFont="1" applyFill="1" applyBorder="1" applyAlignment="1">
      <alignment horizontal="right" vertical="center"/>
    </xf>
    <xf numFmtId="0" fontId="6" fillId="5" borderId="2" xfId="0" applyFont="1" applyFill="1" applyBorder="1" applyAlignment="1">
      <alignment horizontal="left" vertical="center"/>
    </xf>
    <xf numFmtId="0" fontId="23" fillId="5" borderId="3" xfId="0" applyFont="1" applyFill="1" applyBorder="1"/>
    <xf numFmtId="0" fontId="24" fillId="5" borderId="2" xfId="0" applyFont="1" applyFill="1" applyBorder="1" applyAlignment="1">
      <alignment horizontal="left" vertical="center"/>
    </xf>
    <xf numFmtId="0" fontId="15" fillId="5" borderId="0" xfId="0" applyFont="1" applyFill="1" applyAlignment="1">
      <alignment horizontal="left" vertical="center"/>
    </xf>
    <xf numFmtId="0" fontId="23" fillId="5" borderId="9" xfId="0" applyFont="1" applyFill="1" applyBorder="1"/>
    <xf numFmtId="0" fontId="19" fillId="5" borderId="0" xfId="0" applyFont="1" applyFill="1" applyAlignment="1">
      <alignment vertical="top"/>
    </xf>
    <xf numFmtId="0" fontId="25" fillId="5" borderId="0" xfId="0" applyFont="1" applyFill="1" applyAlignment="1">
      <alignment vertical="center"/>
    </xf>
    <xf numFmtId="0" fontId="0" fillId="0" borderId="0" xfId="0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 wrapText="1"/>
      <protection locked="0"/>
    </xf>
    <xf numFmtId="22" fontId="26" fillId="5" borderId="0" xfId="0" applyNumberFormat="1" applyFont="1" applyFill="1" applyAlignment="1">
      <alignment vertical="center"/>
    </xf>
    <xf numFmtId="0" fontId="27" fillId="0" borderId="0" xfId="0" applyFont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justify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left" vertical="top" wrapText="1"/>
    </xf>
    <xf numFmtId="0" fontId="23" fillId="0" borderId="0" xfId="0" applyFo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24" fillId="2" borderId="0" xfId="0" applyFont="1" applyFill="1" applyAlignment="1">
      <alignment horizontal="center" vertical="top"/>
    </xf>
    <xf numFmtId="0" fontId="24" fillId="2" borderId="0" xfId="0" applyFont="1" applyFill="1" applyAlignment="1">
      <alignment horizontal="center" vertical="center"/>
    </xf>
    <xf numFmtId="0" fontId="24" fillId="2" borderId="17" xfId="0" applyFont="1" applyFill="1" applyBorder="1" applyAlignment="1">
      <alignment horizontal="center" vertical="center"/>
    </xf>
    <xf numFmtId="0" fontId="24" fillId="2" borderId="18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4" fillId="2" borderId="26" xfId="0" applyFont="1" applyFill="1" applyBorder="1" applyAlignment="1">
      <alignment horizontal="center" vertical="center"/>
    </xf>
    <xf numFmtId="0" fontId="24" fillId="2" borderId="21" xfId="0" applyFont="1" applyFill="1" applyBorder="1" applyAlignment="1">
      <alignment horizontal="center" vertical="center"/>
    </xf>
    <xf numFmtId="0" fontId="24" fillId="2" borderId="27" xfId="0" applyFont="1" applyFill="1" applyBorder="1" applyAlignment="1">
      <alignment horizontal="center" vertical="center"/>
    </xf>
    <xf numFmtId="0" fontId="24" fillId="2" borderId="23" xfId="0" applyFont="1" applyFill="1" applyBorder="1" applyAlignment="1">
      <alignment horizontal="center" vertical="center"/>
    </xf>
    <xf numFmtId="0" fontId="24" fillId="2" borderId="24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left" vertical="center"/>
    </xf>
    <xf numFmtId="0" fontId="24" fillId="2" borderId="20" xfId="0" applyFont="1" applyFill="1" applyBorder="1" applyAlignment="1">
      <alignment horizontal="left" vertical="center"/>
    </xf>
    <xf numFmtId="0" fontId="24" fillId="2" borderId="0" xfId="0" applyFont="1" applyFill="1" applyAlignment="1">
      <alignment horizontal="left" vertical="center"/>
    </xf>
    <xf numFmtId="0" fontId="24" fillId="0" borderId="0" xfId="0" applyFont="1" applyAlignment="1">
      <alignment vertical="center"/>
    </xf>
    <xf numFmtId="0" fontId="24" fillId="2" borderId="22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24" fillId="2" borderId="25" xfId="0" applyFont="1" applyFill="1" applyBorder="1" applyAlignment="1">
      <alignment horizontal="left" vertical="center"/>
    </xf>
    <xf numFmtId="1" fontId="24" fillId="2" borderId="0" xfId="0" applyNumberFormat="1" applyFont="1" applyFill="1" applyAlignment="1">
      <alignment horizontal="center" vertical="top"/>
    </xf>
    <xf numFmtId="0" fontId="0" fillId="0" borderId="0" xfId="0" applyAlignment="1">
      <alignment horizontal="left" vertical="top" wrapText="1"/>
    </xf>
    <xf numFmtId="0" fontId="21" fillId="5" borderId="0" xfId="0" applyFont="1" applyFill="1" applyAlignment="1">
      <alignment vertical="center"/>
    </xf>
    <xf numFmtId="0" fontId="1" fillId="0" borderId="1" xfId="0" applyFont="1" applyBorder="1" applyAlignment="1" applyProtection="1">
      <alignment horizontal="left" vertical="top"/>
      <protection locked="0"/>
    </xf>
    <xf numFmtId="0" fontId="6" fillId="8" borderId="0" xfId="0" applyFont="1" applyFill="1" applyAlignment="1" applyProtection="1">
      <alignment horizontal="center" vertical="center"/>
      <protection locked="0"/>
    </xf>
    <xf numFmtId="0" fontId="29" fillId="0" borderId="0" xfId="0" applyFont="1"/>
    <xf numFmtId="0" fontId="1" fillId="0" borderId="0" xfId="0" applyFont="1" applyAlignment="1">
      <alignment horizontal="left" vertical="top"/>
    </xf>
    <xf numFmtId="0" fontId="29" fillId="0" borderId="0" xfId="0" applyFont="1" applyAlignment="1">
      <alignment horizontal="left" vertical="top"/>
    </xf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6" borderId="0" xfId="0" applyFont="1" applyFill="1" applyAlignment="1" applyProtection="1">
      <alignment horizontal="left" vertical="center" wrapText="1"/>
      <protection locked="0"/>
    </xf>
    <xf numFmtId="0" fontId="1" fillId="6" borderId="12" xfId="0" applyFont="1" applyFill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1" fillId="0" borderId="1" xfId="0" applyFont="1" applyBorder="1" applyAlignment="1" applyProtection="1">
      <alignment horizontal="right" vertical="top" wrapText="1"/>
      <protection locked="0"/>
    </xf>
    <xf numFmtId="0" fontId="1" fillId="0" borderId="5" xfId="0" applyFont="1" applyBorder="1" applyAlignment="1" applyProtection="1">
      <alignment horizontal="left" vertical="top" wrapText="1"/>
      <protection locked="0"/>
    </xf>
    <xf numFmtId="0" fontId="1" fillId="0" borderId="6" xfId="0" applyFont="1" applyBorder="1" applyAlignment="1" applyProtection="1">
      <alignment horizontal="left" vertical="top" wrapText="1"/>
      <protection locked="0"/>
    </xf>
    <xf numFmtId="0" fontId="1" fillId="0" borderId="7" xfId="0" applyFont="1" applyBorder="1" applyAlignment="1" applyProtection="1">
      <alignment horizontal="left" vertical="top" wrapText="1"/>
      <protection locked="0"/>
    </xf>
    <xf numFmtId="0" fontId="1" fillId="0" borderId="8" xfId="0" applyFont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 applyProtection="1">
      <alignment horizontal="left" vertical="top" wrapText="1"/>
      <protection locked="0"/>
    </xf>
    <xf numFmtId="0" fontId="1" fillId="0" borderId="10" xfId="0" applyFont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164" fontId="10" fillId="2" borderId="11" xfId="0" applyNumberFormat="1" applyFont="1" applyFill="1" applyBorder="1" applyAlignment="1">
      <alignment horizontal="center" vertical="center" wrapText="1"/>
    </xf>
    <xf numFmtId="164" fontId="1" fillId="2" borderId="29" xfId="0" applyNumberFormat="1" applyFont="1" applyFill="1" applyBorder="1" applyAlignment="1">
      <alignment horizontal="center" vertical="center" wrapText="1"/>
    </xf>
    <xf numFmtId="164" fontId="1" fillId="2" borderId="30" xfId="0" applyNumberFormat="1" applyFont="1" applyFill="1" applyBorder="1" applyAlignment="1">
      <alignment horizontal="center" vertical="center" wrapText="1"/>
    </xf>
    <xf numFmtId="164" fontId="1" fillId="2" borderId="3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3" xfId="0" applyFont="1" applyBorder="1" applyAlignment="1" applyProtection="1">
      <alignment horizontal="left" vertical="top" wrapText="1"/>
      <protection locked="0"/>
    </xf>
    <xf numFmtId="0" fontId="1" fillId="0" borderId="4" xfId="0" applyFont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24" fillId="2" borderId="0" xfId="0" applyFont="1" applyFill="1" applyAlignment="1">
      <alignment horizontal="center" vertical="top"/>
    </xf>
    <xf numFmtId="0" fontId="1" fillId="0" borderId="13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 applyProtection="1">
      <alignment horizontal="center" vertical="center" wrapText="1"/>
      <protection locked="0"/>
    </xf>
    <xf numFmtId="164" fontId="1" fillId="0" borderId="3" xfId="0" applyNumberFormat="1" applyFont="1" applyBorder="1" applyAlignment="1" applyProtection="1">
      <alignment horizontal="center" vertical="center" wrapText="1"/>
      <protection locked="0"/>
    </xf>
    <xf numFmtId="164" fontId="1" fillId="0" borderId="4" xfId="0" applyNumberFormat="1" applyFont="1" applyBorder="1" applyAlignment="1" applyProtection="1">
      <alignment horizontal="center" vertical="center" wrapText="1"/>
      <protection locked="0"/>
    </xf>
    <xf numFmtId="164" fontId="10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28" fillId="6" borderId="0" xfId="0" applyFont="1" applyFill="1" applyAlignment="1">
      <alignment horizontal="right" vertical="center"/>
    </xf>
    <xf numFmtId="0" fontId="1" fillId="3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1" fillId="2" borderId="12" xfId="0" applyFont="1" applyFill="1" applyBorder="1" applyAlignment="1">
      <alignment horizontal="left" vertical="top" wrapText="1"/>
    </xf>
    <xf numFmtId="0" fontId="1" fillId="0" borderId="10" xfId="0" applyFont="1" applyBorder="1" applyAlignment="1">
      <alignment horizontal="left" vertical="center" wrapText="1"/>
    </xf>
    <xf numFmtId="0" fontId="1" fillId="6" borderId="0" xfId="0" applyFont="1" applyFill="1" applyAlignment="1" applyProtection="1">
      <alignment horizontal="left" vertical="center"/>
      <protection locked="0"/>
    </xf>
    <xf numFmtId="0" fontId="10" fillId="6" borderId="0" xfId="0" applyFont="1" applyFill="1" applyAlignment="1">
      <alignment horizontal="left" vertical="center"/>
    </xf>
    <xf numFmtId="0" fontId="11" fillId="6" borderId="0" xfId="0" applyFont="1" applyFill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1" fillId="5" borderId="5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 applyProtection="1">
      <alignment horizontal="center" vertical="center"/>
      <protection locked="0"/>
    </xf>
    <xf numFmtId="0" fontId="6" fillId="6" borderId="4" xfId="0" applyFont="1" applyFill="1" applyBorder="1" applyAlignment="1" applyProtection="1">
      <alignment horizontal="center" vertical="center"/>
      <protection locked="0"/>
    </xf>
    <xf numFmtId="0" fontId="21" fillId="5" borderId="0" xfId="0" applyFont="1" applyFill="1" applyAlignment="1">
      <alignment horizontal="left" vertical="top" wrapText="1"/>
    </xf>
    <xf numFmtId="0" fontId="4" fillId="6" borderId="5" xfId="0" applyFont="1" applyFill="1" applyBorder="1" applyAlignment="1" applyProtection="1">
      <alignment horizontal="left" vertical="center" wrapText="1"/>
      <protection locked="0"/>
    </xf>
    <xf numFmtId="0" fontId="4" fillId="6" borderId="6" xfId="0" applyFont="1" applyFill="1" applyBorder="1" applyAlignment="1" applyProtection="1">
      <alignment horizontal="left" vertical="center" wrapText="1"/>
      <protection locked="0"/>
    </xf>
    <xf numFmtId="0" fontId="4" fillId="6" borderId="7" xfId="0" applyFont="1" applyFill="1" applyBorder="1" applyAlignment="1" applyProtection="1">
      <alignment horizontal="left" vertical="center" wrapText="1"/>
      <protection locked="0"/>
    </xf>
    <xf numFmtId="0" fontId="10" fillId="6" borderId="13" xfId="0" applyFont="1" applyFill="1" applyBorder="1" applyAlignment="1" applyProtection="1">
      <alignment horizontal="left" vertical="top" wrapText="1"/>
      <protection locked="0"/>
    </xf>
    <xf numFmtId="0" fontId="10" fillId="6" borderId="0" xfId="0" applyFont="1" applyFill="1" applyAlignment="1" applyProtection="1">
      <alignment horizontal="left" vertical="top" wrapText="1"/>
      <protection locked="0"/>
    </xf>
    <xf numFmtId="0" fontId="10" fillId="6" borderId="12" xfId="0" applyFont="1" applyFill="1" applyBorder="1" applyAlignment="1" applyProtection="1">
      <alignment horizontal="left" vertical="top" wrapText="1"/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164" fontId="4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6" borderId="9" xfId="0" applyFont="1" applyFill="1" applyBorder="1" applyAlignment="1" applyProtection="1">
      <alignment horizontal="left" vertical="center" wrapText="1"/>
      <protection locked="0"/>
    </xf>
    <xf numFmtId="0" fontId="1" fillId="6" borderId="10" xfId="0" applyFont="1" applyFill="1" applyBorder="1" applyAlignment="1" applyProtection="1">
      <alignment horizontal="left" vertical="center" wrapText="1"/>
      <protection locked="0"/>
    </xf>
    <xf numFmtId="0" fontId="1" fillId="6" borderId="8" xfId="0" applyFont="1" applyFill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35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alignment horizontal="left" vertical="top" textRotation="0" wrapText="1" indent="0" justifyLastLine="0" shrinkToFit="0" readingOrder="0"/>
      <protection locked="0" hidden="0"/>
    </dxf>
    <dxf>
      <alignment horizontal="left" vertical="top" textRotation="0" wrapText="1" indent="0" justifyLastLine="0" shrinkToFit="0" readingOrder="0"/>
      <protection locked="0" hidden="0"/>
    </dxf>
    <dxf>
      <alignment horizontal="left" vertical="top" textRotation="0" indent="0" justifyLastLine="0" shrinkToFit="0" readingOrder="0"/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606137</xdr:colOff>
      <xdr:row>0</xdr:row>
      <xdr:rowOff>123825</xdr:rowOff>
    </xdr:from>
    <xdr:to>
      <xdr:col>14</xdr:col>
      <xdr:colOff>9237</xdr:colOff>
      <xdr:row>4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9062" y="123825"/>
          <a:ext cx="2012950" cy="7239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38" name="TablePLOMQF" displayName="TablePLOMQF" ref="A1:C11" totalsRowShown="0" headerRowDxfId="353" dataDxfId="351" headerRowBorderDxfId="352" tableBorderDxfId="350" totalsRowBorderDxfId="349">
  <autoFilter ref="A1:C11">
    <filterColumn colId="0" hiddenButton="1"/>
    <filterColumn colId="1" hiddenButton="1"/>
    <filterColumn colId="2" hiddenButton="1"/>
  </autoFilter>
  <tableColumns count="3">
    <tableColumn id="1" name="MQF" dataDxfId="348"/>
    <tableColumn id="2" name="PLO Num." dataDxfId="347"/>
    <tableColumn id="3" name="PLO Description" dataDxfId="346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id="30" name="AssMQF1" displayName="AssMQF1" ref="X1:X6" totalsRowShown="0" headerRowDxfId="323" dataDxfId="322">
  <autoFilter ref="X1:X6"/>
  <tableColumns count="1">
    <tableColumn id="1" name="AssMQF1" dataDxfId="321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31" name="AssMQF2" displayName="AssMQF2" ref="Y1:Y17" totalsRowShown="0" headerRowDxfId="320" dataDxfId="319">
  <autoFilter ref="Y1:Y17"/>
  <tableColumns count="1">
    <tableColumn id="1" name="AssMQF2" dataDxfId="318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32" name="AssMQF3" displayName="AssMQF3" ref="Z1:Z13" totalsRowShown="0" headerRowDxfId="317" dataDxfId="316">
  <autoFilter ref="Z1:Z13"/>
  <tableColumns count="1">
    <tableColumn id="1" name="AssMQF3" dataDxfId="315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33" name="AssMQF4" displayName="AssMQF4" ref="AA1:AA15" totalsRowShown="0" headerRowDxfId="314" dataDxfId="313">
  <autoFilter ref="AA1:AA15"/>
  <tableColumns count="1">
    <tableColumn id="1" name="AssMQF4" dataDxfId="312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34" name="AssMQF5" displayName="AssMQF5" ref="AB1:AB17" totalsRowShown="0" headerRowDxfId="311" dataDxfId="310">
  <autoFilter ref="AB1:AB17"/>
  <tableColumns count="1">
    <tableColumn id="1" name="AssMQF5" dataDxfId="309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35" name="AssMQF6" displayName="AssMQF6" ref="AC1:AC14" totalsRowShown="0" headerRowDxfId="308" dataDxfId="307">
  <autoFilter ref="AC1:AC14"/>
  <tableColumns count="1">
    <tableColumn id="1" name="AssMQF6" dataDxfId="306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36" name="AssMQF7" displayName="AssMQF7" ref="AD1:AD10" totalsRowShown="0" headerRowDxfId="305" dataDxfId="304">
  <autoFilter ref="AD1:AD10"/>
  <tableColumns count="1">
    <tableColumn id="1" name="AssMQF7" dataDxfId="303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37" name="AssMQF8" displayName="AssMQF8" ref="AE1:AE8" totalsRowShown="0" headerRowDxfId="302" dataDxfId="301">
  <autoFilter ref="AE1:AE8"/>
  <tableColumns count="1">
    <tableColumn id="1" name="AssMQF8" dataDxfId="300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76" name="ListOfSemYearBI" displayName="ListOfSemYearBI" ref="A1:A16" totalsRowShown="0" headerRowDxfId="299" dataDxfId="298">
  <autoFilter ref="A1:A16"/>
  <tableColumns count="1">
    <tableColumn id="1" name="ListOfSemYear" dataDxfId="297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id="1" name="TableC1" displayName="TableC1" ref="A1:A32" totalsRowShown="0" headerRowDxfId="296" dataDxfId="295">
  <autoFilter ref="A1:A32"/>
  <tableColumns count="1">
    <tableColumn id="1" name="C1" dataDxfId="29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1" name="DeliveryMQF1" displayName="DeliveryMQF1" ref="O1:O4" totalsRowShown="0" headerRowDxfId="345">
  <autoFilter ref="O1:O4"/>
  <tableColumns count="1">
    <tableColumn id="1" name="DeliveryMQF1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id="2" name="TableC2" displayName="TableC2" ref="B1:B51" totalsRowShown="0" headerRowDxfId="293" dataDxfId="292">
  <autoFilter ref="B1:B51"/>
  <tableColumns count="1">
    <tableColumn id="1" name="C2" dataDxfId="291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id="3" name="TableC3" displayName="TableC3" ref="C1:C36" totalsRowShown="0" headerRowDxfId="290" dataDxfId="289">
  <autoFilter ref="C1:C36"/>
  <tableColumns count="1">
    <tableColumn id="1" name="C3" dataDxfId="288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id="4" name="TableC4" displayName="TableC4" ref="D1:D50" totalsRowShown="0" headerRowDxfId="287" dataDxfId="286">
  <autoFilter ref="D1:D50"/>
  <tableColumns count="1">
    <tableColumn id="1" name="C4" dataDxfId="285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id="5" name="TableC5" displayName="TableC5" ref="E1:E33" totalsRowShown="0" headerRowDxfId="284" dataDxfId="283">
  <autoFilter ref="E1:E33"/>
  <tableColumns count="1">
    <tableColumn id="1" name="C5" dataDxfId="282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id="6" name="TableC6" displayName="TableC6" ref="F1:F60" totalsRowShown="0" headerRowDxfId="281" dataDxfId="280">
  <autoFilter ref="F1:F60"/>
  <tableColumns count="1">
    <tableColumn id="1" name="C6" dataDxfId="279"/>
  </tableColumns>
  <tableStyleInfo name="TableStyleMedium2" showFirstColumn="0" showLastColumn="0" showRowStripes="1" showColumnStripes="0"/>
</table>
</file>

<file path=xl/tables/table25.xml><?xml version="1.0" encoding="utf-8"?>
<table xmlns="http://schemas.openxmlformats.org/spreadsheetml/2006/main" id="7" name="TableA1" displayName="TableA1" ref="G1:G17" totalsRowShown="0" headerRowDxfId="278" dataDxfId="277">
  <autoFilter ref="G1:G17"/>
  <tableColumns count="1">
    <tableColumn id="1" name="A1" dataDxfId="276"/>
  </tableColumns>
  <tableStyleInfo name="TableStyleMedium2" showFirstColumn="0" showLastColumn="0" showRowStripes="1" showColumnStripes="0"/>
</table>
</file>

<file path=xl/tables/table26.xml><?xml version="1.0" encoding="utf-8"?>
<table xmlns="http://schemas.openxmlformats.org/spreadsheetml/2006/main" id="8" name="TableA2" displayName="TableA2" ref="H1:H25" totalsRowShown="0" headerRowDxfId="275" dataDxfId="274">
  <autoFilter ref="H1:H25"/>
  <tableColumns count="1">
    <tableColumn id="1" name="A2" dataDxfId="273"/>
  </tableColumns>
  <tableStyleInfo name="TableStyleMedium2" showFirstColumn="0" showLastColumn="0" showRowStripes="1" showColumnStripes="0"/>
</table>
</file>

<file path=xl/tables/table27.xml><?xml version="1.0" encoding="utf-8"?>
<table xmlns="http://schemas.openxmlformats.org/spreadsheetml/2006/main" id="9" name="TableA3" displayName="TableA3" ref="I1:I27" totalsRowShown="0" headerRowDxfId="272" dataDxfId="271">
  <autoFilter ref="I1:I27"/>
  <tableColumns count="1">
    <tableColumn id="1" name="A3" dataDxfId="270"/>
  </tableColumns>
  <tableStyleInfo name="TableStyleMedium2" showFirstColumn="0" showLastColumn="0" showRowStripes="1" showColumnStripes="0"/>
</table>
</file>

<file path=xl/tables/table28.xml><?xml version="1.0" encoding="utf-8"?>
<table xmlns="http://schemas.openxmlformats.org/spreadsheetml/2006/main" id="10" name="TableA4" displayName="TableA4" ref="J1:J21" totalsRowShown="0" headerRowDxfId="269" dataDxfId="268">
  <autoFilter ref="J1:J21"/>
  <tableColumns count="1">
    <tableColumn id="1" name="A4" dataDxfId="267"/>
  </tableColumns>
  <tableStyleInfo name="TableStyleMedium2" showFirstColumn="0" showLastColumn="0" showRowStripes="1" showColumnStripes="0"/>
</table>
</file>

<file path=xl/tables/table29.xml><?xml version="1.0" encoding="utf-8"?>
<table xmlns="http://schemas.openxmlformats.org/spreadsheetml/2006/main" id="11" name="TableA5" displayName="TableA5" ref="K1:K20" totalsRowShown="0" headerRowDxfId="266" dataDxfId="265">
  <autoFilter ref="K1:K20"/>
  <tableColumns count="1">
    <tableColumn id="1" name="A5" dataDxfId="26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2" name="DeliveryMQF2" displayName="DeliveryMQF2" ref="P1:P6" totalsRowShown="0" headerRowDxfId="344" dataDxfId="343">
  <autoFilter ref="P1:P6"/>
  <tableColumns count="1">
    <tableColumn id="1" name="DeliveryMQF2" dataDxfId="342"/>
  </tableColumns>
  <tableStyleInfo name="TableStyleMedium2" showFirstColumn="0" showLastColumn="0" showRowStripes="1" showColumnStripes="0"/>
</table>
</file>

<file path=xl/tables/table30.xml><?xml version="1.0" encoding="utf-8"?>
<table xmlns="http://schemas.openxmlformats.org/spreadsheetml/2006/main" id="12" name="TableP1" displayName="TableP1" ref="L1:L10" totalsRowShown="0" headerRowDxfId="263" dataDxfId="262">
  <autoFilter ref="L1:L10"/>
  <tableColumns count="1">
    <tableColumn id="1" name="P1" dataDxfId="261"/>
  </tableColumns>
  <tableStyleInfo name="TableStyleMedium2" showFirstColumn="0" showLastColumn="0" showRowStripes="1" showColumnStripes="0"/>
</table>
</file>

<file path=xl/tables/table31.xml><?xml version="1.0" encoding="utf-8"?>
<table xmlns="http://schemas.openxmlformats.org/spreadsheetml/2006/main" id="13" name="TableP2" displayName="TableP2" ref="M1:M11" totalsRowShown="0" headerRowDxfId="260" dataDxfId="259">
  <autoFilter ref="M1:M11"/>
  <tableColumns count="1">
    <tableColumn id="1" name="P2" dataDxfId="258"/>
  </tableColumns>
  <tableStyleInfo name="TableStyleMedium2" showFirstColumn="0" showLastColumn="0" showRowStripes="1" showColumnStripes="0"/>
</table>
</file>

<file path=xl/tables/table32.xml><?xml version="1.0" encoding="utf-8"?>
<table xmlns="http://schemas.openxmlformats.org/spreadsheetml/2006/main" id="14" name="TableP3" displayName="TableP3" ref="N1:N22" totalsRowShown="0" headerRowDxfId="257" dataDxfId="256">
  <autoFilter ref="N1:N22"/>
  <tableColumns count="1">
    <tableColumn id="1" name="P3" dataDxfId="255"/>
  </tableColumns>
  <tableStyleInfo name="TableStyleMedium2" showFirstColumn="0" showLastColumn="0" showRowStripes="1" showColumnStripes="0"/>
</table>
</file>

<file path=xl/tables/table33.xml><?xml version="1.0" encoding="utf-8"?>
<table xmlns="http://schemas.openxmlformats.org/spreadsheetml/2006/main" id="15" name="TableP4" displayName="TableP4" ref="O1:O18" totalsRowShown="0" headerRowDxfId="254" dataDxfId="253">
  <autoFilter ref="O1:O18"/>
  <tableColumns count="1">
    <tableColumn id="1" name="P4" dataDxfId="252"/>
  </tableColumns>
  <tableStyleInfo name="TableStyleMedium2" showFirstColumn="0" showLastColumn="0" showRowStripes="1" showColumnStripes="0"/>
</table>
</file>

<file path=xl/tables/table34.xml><?xml version="1.0" encoding="utf-8"?>
<table xmlns="http://schemas.openxmlformats.org/spreadsheetml/2006/main" id="16" name="TableP5" displayName="TableP5" ref="P1:P19" totalsRowShown="0" headerRowDxfId="251" dataDxfId="250">
  <autoFilter ref="P1:P19"/>
  <tableColumns count="1">
    <tableColumn id="1" name="P5" dataDxfId="249"/>
  </tableColumns>
  <tableStyleInfo name="TableStyleMedium2" showFirstColumn="0" showLastColumn="0" showRowStripes="1" showColumnStripes="0"/>
</table>
</file>

<file path=xl/tables/table35.xml><?xml version="1.0" encoding="utf-8"?>
<table xmlns="http://schemas.openxmlformats.org/spreadsheetml/2006/main" id="17" name="TableP6" displayName="TableP6" ref="Q1:Q8" totalsRowShown="0" headerRowDxfId="248" dataDxfId="247">
  <autoFilter ref="Q1:Q8"/>
  <tableColumns count="1">
    <tableColumn id="1" name="P6" dataDxfId="246"/>
  </tableColumns>
  <tableStyleInfo name="TableStyleMedium2" showFirstColumn="0" showLastColumn="0" showRowStripes="1" showColumnStripes="0"/>
</table>
</file>

<file path=xl/tables/table36.xml><?xml version="1.0" encoding="utf-8"?>
<table xmlns="http://schemas.openxmlformats.org/spreadsheetml/2006/main" id="18" name="TableP7" displayName="TableP7" ref="R1:R11" totalsRowShown="0" headerRowDxfId="245" dataDxfId="244">
  <autoFilter ref="R1:R11"/>
  <tableColumns count="1">
    <tableColumn id="1" name="P7" dataDxfId="243"/>
  </tableColumns>
  <tableStyleInfo name="TableStyleMedium2" showFirstColumn="0" showLastColumn="0" showRowStripes="1" showColumnStripes="0"/>
</table>
</file>

<file path=xl/tables/table37.xml><?xml version="1.0" encoding="utf-8"?>
<table xmlns="http://schemas.openxmlformats.org/spreadsheetml/2006/main" id="54" name="DeliveryMQF1BM" displayName="DeliveryMQF1BM" ref="O1:O4" totalsRowShown="0" headerRowDxfId="242">
  <autoFilter ref="O1:O4"/>
  <tableColumns count="1">
    <tableColumn id="1" name="DeliveryMQF1"/>
  </tableColumns>
  <tableStyleInfo name="TableStyleMedium2" showFirstColumn="0" showLastColumn="0" showRowStripes="1" showColumnStripes="0"/>
</table>
</file>

<file path=xl/tables/table38.xml><?xml version="1.0" encoding="utf-8"?>
<table xmlns="http://schemas.openxmlformats.org/spreadsheetml/2006/main" id="55" name="DeliveryMQF2BM" displayName="DeliveryMQF2BM" ref="P1:P6" totalsRowShown="0" headerRowDxfId="241" dataDxfId="240">
  <autoFilter ref="P1:P6"/>
  <tableColumns count="1">
    <tableColumn id="1" name="DeliveryMQF2" dataDxfId="239"/>
  </tableColumns>
  <tableStyleInfo name="TableStyleMedium2" showFirstColumn="0" showLastColumn="0" showRowStripes="1" showColumnStripes="0"/>
</table>
</file>

<file path=xl/tables/table39.xml><?xml version="1.0" encoding="utf-8"?>
<table xmlns="http://schemas.openxmlformats.org/spreadsheetml/2006/main" id="56" name="DeliveryMQF3BM" displayName="DeliveryMQF3BM" ref="Q1:Q7" totalsRowShown="0" headerRowDxfId="238" dataDxfId="237">
  <autoFilter ref="Q1:Q7"/>
  <tableColumns count="1">
    <tableColumn id="1" name="DeliveryMQF3" dataDxfId="23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23" name="DeliveryMQF3" displayName="DeliveryMQF3" ref="Q1:Q7" totalsRowShown="0" headerRowDxfId="341" dataDxfId="340">
  <autoFilter ref="Q1:Q7"/>
  <tableColumns count="1">
    <tableColumn id="1" name="DeliveryMQF3" dataDxfId="339"/>
  </tableColumns>
  <tableStyleInfo name="TableStyleMedium2" showFirstColumn="0" showLastColumn="0" showRowStripes="1" showColumnStripes="0"/>
</table>
</file>

<file path=xl/tables/table40.xml><?xml version="1.0" encoding="utf-8"?>
<table xmlns="http://schemas.openxmlformats.org/spreadsheetml/2006/main" id="57" name="DeliveryMQF4BM" displayName="DeliveryMQF4BM" ref="R1:R8" totalsRowShown="0" headerRowDxfId="235" dataDxfId="234">
  <autoFilter ref="R1:R8"/>
  <tableColumns count="1">
    <tableColumn id="1" name="DeliveryMQF4" dataDxfId="233"/>
  </tableColumns>
  <tableStyleInfo name="TableStyleMedium2" showFirstColumn="0" showLastColumn="0" showRowStripes="1" showColumnStripes="0"/>
</table>
</file>

<file path=xl/tables/table41.xml><?xml version="1.0" encoding="utf-8"?>
<table xmlns="http://schemas.openxmlformats.org/spreadsheetml/2006/main" id="58" name="DeliveryMQF5BM" displayName="DeliveryMQF5BM" ref="S1:S7" totalsRowShown="0" headerRowDxfId="232" dataDxfId="231">
  <autoFilter ref="S1:S7"/>
  <tableColumns count="1">
    <tableColumn id="1" name="DeliveryMQF5" dataDxfId="230"/>
  </tableColumns>
  <tableStyleInfo name="TableStyleMedium2" showFirstColumn="0" showLastColumn="0" showRowStripes="1" showColumnStripes="0"/>
</table>
</file>

<file path=xl/tables/table42.xml><?xml version="1.0" encoding="utf-8"?>
<table xmlns="http://schemas.openxmlformats.org/spreadsheetml/2006/main" id="59" name="DeliveryMQF6BM" displayName="DeliveryMQF6BM" ref="T1:T7" totalsRowShown="0" headerRowDxfId="229" dataDxfId="228">
  <autoFilter ref="T1:T7"/>
  <tableColumns count="1">
    <tableColumn id="1" name="DeliveryMQF6" dataDxfId="227"/>
  </tableColumns>
  <tableStyleInfo name="TableStyleMedium2" showFirstColumn="0" showLastColumn="0" showRowStripes="1" showColumnStripes="0"/>
</table>
</file>

<file path=xl/tables/table43.xml><?xml version="1.0" encoding="utf-8"?>
<table xmlns="http://schemas.openxmlformats.org/spreadsheetml/2006/main" id="60" name="DeliveryMQF7BM" displayName="DeliveryMQF7BM" ref="U1:U6" totalsRowShown="0" headerRowDxfId="226" dataDxfId="225">
  <autoFilter ref="U1:U6"/>
  <tableColumns count="1">
    <tableColumn id="1" name="DeliveryMQF7" dataDxfId="224"/>
  </tableColumns>
  <tableStyleInfo name="TableStyleMedium2" showFirstColumn="0" showLastColumn="0" showRowStripes="1" showColumnStripes="0"/>
</table>
</file>

<file path=xl/tables/table44.xml><?xml version="1.0" encoding="utf-8"?>
<table xmlns="http://schemas.openxmlformats.org/spreadsheetml/2006/main" id="61" name="DeliveryMQF8BM" displayName="DeliveryMQF8BM" ref="V1:V7" totalsRowShown="0" headerRowDxfId="223" dataDxfId="222">
  <autoFilter ref="V1:V7"/>
  <tableColumns count="1">
    <tableColumn id="1" name="DeliveryMQF8" dataDxfId="221"/>
  </tableColumns>
  <tableStyleInfo name="TableStyleMedium2" showFirstColumn="0" showLastColumn="0" showRowStripes="1" showColumnStripes="0"/>
</table>
</file>

<file path=xl/tables/table45.xml><?xml version="1.0" encoding="utf-8"?>
<table xmlns="http://schemas.openxmlformats.org/spreadsheetml/2006/main" id="62" name="AssMQF1BM" displayName="AssMQF1BM" ref="X1:X6" totalsRowShown="0" headerRowDxfId="220" dataDxfId="219">
  <autoFilter ref="X1:X6"/>
  <tableColumns count="1">
    <tableColumn id="1" name="AssMQF1" dataDxfId="218"/>
  </tableColumns>
  <tableStyleInfo name="TableStyleMedium2" showFirstColumn="0" showLastColumn="0" showRowStripes="1" showColumnStripes="0"/>
</table>
</file>

<file path=xl/tables/table46.xml><?xml version="1.0" encoding="utf-8"?>
<table xmlns="http://schemas.openxmlformats.org/spreadsheetml/2006/main" id="63" name="AssMQF2BM" displayName="AssMQF2BM" ref="Y1:Y6" totalsRowShown="0" headerRowDxfId="217" dataDxfId="216">
  <autoFilter ref="Y1:Y6"/>
  <tableColumns count="1">
    <tableColumn id="1" name="AssMQF2" dataDxfId="215"/>
  </tableColumns>
  <tableStyleInfo name="TableStyleMedium2" showFirstColumn="0" showLastColumn="0" showRowStripes="1" showColumnStripes="0"/>
</table>
</file>

<file path=xl/tables/table47.xml><?xml version="1.0" encoding="utf-8"?>
<table xmlns="http://schemas.openxmlformats.org/spreadsheetml/2006/main" id="64" name="AssMQF3BM" displayName="AssMQF3BM" ref="Z1:Z6" totalsRowShown="0" headerRowDxfId="214" dataDxfId="213">
  <autoFilter ref="Z1:Z6"/>
  <tableColumns count="1">
    <tableColumn id="1" name="AssMQF3" dataDxfId="212"/>
  </tableColumns>
  <tableStyleInfo name="TableStyleMedium2" showFirstColumn="0" showLastColumn="0" showRowStripes="1" showColumnStripes="0"/>
</table>
</file>

<file path=xl/tables/table48.xml><?xml version="1.0" encoding="utf-8"?>
<table xmlns="http://schemas.openxmlformats.org/spreadsheetml/2006/main" id="65" name="AssMQF4BM" displayName="AssMQF4BM" ref="AA1:AA6" totalsRowShown="0" headerRowDxfId="211" dataDxfId="210">
  <autoFilter ref="AA1:AA6"/>
  <tableColumns count="1">
    <tableColumn id="1" name="AssMQF4" dataDxfId="209"/>
  </tableColumns>
  <tableStyleInfo name="TableStyleMedium2" showFirstColumn="0" showLastColumn="0" showRowStripes="1" showColumnStripes="0"/>
</table>
</file>

<file path=xl/tables/table49.xml><?xml version="1.0" encoding="utf-8"?>
<table xmlns="http://schemas.openxmlformats.org/spreadsheetml/2006/main" id="66" name="AssMQF5BM" displayName="AssMQF5BM" ref="AB1:AB8" totalsRowShown="0" headerRowDxfId="208" dataDxfId="207">
  <autoFilter ref="AB1:AB8"/>
  <tableColumns count="1">
    <tableColumn id="1" name="AssMQF5" dataDxfId="206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24" name="DeliveryMQF4" displayName="DeliveryMQF4" ref="R1:R8" totalsRowShown="0" headerRowDxfId="338" dataDxfId="337">
  <autoFilter ref="R1:R8"/>
  <tableColumns count="1">
    <tableColumn id="1" name="DeliveryMQF4" dataDxfId="336"/>
  </tableColumns>
  <tableStyleInfo name="TableStyleMedium2" showFirstColumn="0" showLastColumn="0" showRowStripes="1" showColumnStripes="0"/>
</table>
</file>

<file path=xl/tables/table50.xml><?xml version="1.0" encoding="utf-8"?>
<table xmlns="http://schemas.openxmlformats.org/spreadsheetml/2006/main" id="67" name="AssMQF6BM" displayName="AssMQF6BM" ref="AC1:AC5" totalsRowShown="0" headerRowDxfId="205" dataDxfId="204">
  <autoFilter ref="AC1:AC5"/>
  <tableColumns count="1">
    <tableColumn id="1" name="AssMQF6" dataDxfId="203"/>
  </tableColumns>
  <tableStyleInfo name="TableStyleMedium2" showFirstColumn="0" showLastColumn="0" showRowStripes="1" showColumnStripes="0"/>
</table>
</file>

<file path=xl/tables/table51.xml><?xml version="1.0" encoding="utf-8"?>
<table xmlns="http://schemas.openxmlformats.org/spreadsheetml/2006/main" id="68" name="AssMQF7BM" displayName="AssMQF7BM" ref="AD1:AD7" totalsRowShown="0" headerRowDxfId="202" dataDxfId="201">
  <autoFilter ref="AD1:AD7"/>
  <tableColumns count="1">
    <tableColumn id="1" name="AssMQF7" dataDxfId="200"/>
  </tableColumns>
  <tableStyleInfo name="TableStyleMedium2" showFirstColumn="0" showLastColumn="0" showRowStripes="1" showColumnStripes="0"/>
</table>
</file>

<file path=xl/tables/table52.xml><?xml version="1.0" encoding="utf-8"?>
<table xmlns="http://schemas.openxmlformats.org/spreadsheetml/2006/main" id="69" name="AssMQF8BM" displayName="AssMQF8BM" ref="AE1:AE6" totalsRowShown="0" headerRowDxfId="199" dataDxfId="198">
  <autoFilter ref="AE1:AE6"/>
  <tableColumns count="1">
    <tableColumn id="1" name="AssMQF8" dataDxfId="197"/>
  </tableColumns>
  <tableStyleInfo name="TableStyleMedium2" showFirstColumn="0" showLastColumn="0" showRowStripes="1" showColumnStripes="0"/>
</table>
</file>

<file path=xl/tables/table53.xml><?xml version="1.0" encoding="utf-8"?>
<table xmlns="http://schemas.openxmlformats.org/spreadsheetml/2006/main" id="75" name="ListOfSemYearBM" displayName="ListOfSemYearBM" ref="A1:A16" totalsRowShown="0" headerRowDxfId="196" dataDxfId="195">
  <autoFilter ref="A1:A16"/>
  <tableColumns count="1">
    <tableColumn id="1" name="ListOfSemYearBM" dataDxfId="194"/>
  </tableColumns>
  <tableStyleInfo name="TableStyleMedium2" showFirstColumn="0" showLastColumn="0" showRowStripes="1" showColumnStripes="0"/>
</table>
</file>

<file path=xl/tables/table54.xml><?xml version="1.0" encoding="utf-8"?>
<table xmlns="http://schemas.openxmlformats.org/spreadsheetml/2006/main" id="19" name="TableC1BM" displayName="TableC1BM" ref="A1:A13" totalsRowShown="0" headerRowDxfId="193" dataDxfId="192">
  <autoFilter ref="A1:A13"/>
  <tableColumns count="1">
    <tableColumn id="1" name="C1" dataDxfId="191"/>
  </tableColumns>
  <tableStyleInfo name="TableStyleMedium2" showFirstColumn="0" showLastColumn="0" showRowStripes="1" showColumnStripes="0"/>
</table>
</file>

<file path=xl/tables/table55.xml><?xml version="1.0" encoding="utf-8"?>
<table xmlns="http://schemas.openxmlformats.org/spreadsheetml/2006/main" id="20" name="TableC2BM" displayName="TableC2BM" ref="B1:B12" totalsRowShown="0" headerRowDxfId="190" dataDxfId="189">
  <autoFilter ref="B1:B12"/>
  <tableColumns count="1">
    <tableColumn id="1" name="C2" dataDxfId="188"/>
  </tableColumns>
  <tableStyleInfo name="TableStyleMedium2" showFirstColumn="0" showLastColumn="0" showRowStripes="1" showColumnStripes="0"/>
</table>
</file>

<file path=xl/tables/table56.xml><?xml version="1.0" encoding="utf-8"?>
<table xmlns="http://schemas.openxmlformats.org/spreadsheetml/2006/main" id="28" name="TableC3BM" displayName="TableC3BM" ref="C1:C13" totalsRowShown="0" headerRowDxfId="187" dataDxfId="186">
  <autoFilter ref="C1:C13"/>
  <tableColumns count="1">
    <tableColumn id="1" name="C3" dataDxfId="185"/>
  </tableColumns>
  <tableStyleInfo name="TableStyleMedium2" showFirstColumn="0" showLastColumn="0" showRowStripes="1" showColumnStripes="0"/>
</table>
</file>

<file path=xl/tables/table57.xml><?xml version="1.0" encoding="utf-8"?>
<table xmlns="http://schemas.openxmlformats.org/spreadsheetml/2006/main" id="39" name="TableC4BM" displayName="TableC4BM" ref="D1:D17" totalsRowShown="0" headerRowDxfId="184" dataDxfId="183">
  <autoFilter ref="D1:D17"/>
  <tableColumns count="1">
    <tableColumn id="1" name="C4" dataDxfId="182"/>
  </tableColumns>
  <tableStyleInfo name="TableStyleMedium2" showFirstColumn="0" showLastColumn="0" showRowStripes="1" showColumnStripes="0"/>
</table>
</file>

<file path=xl/tables/table58.xml><?xml version="1.0" encoding="utf-8"?>
<table xmlns="http://schemas.openxmlformats.org/spreadsheetml/2006/main" id="40" name="TableC5BM" displayName="TableC5BM" ref="E1:E18" totalsRowShown="0" headerRowDxfId="181" dataDxfId="180">
  <autoFilter ref="E1:E18"/>
  <tableColumns count="1">
    <tableColumn id="1" name="C5" dataDxfId="179"/>
  </tableColumns>
  <tableStyleInfo name="TableStyleMedium2" showFirstColumn="0" showLastColumn="0" showRowStripes="1" showColumnStripes="0"/>
</table>
</file>

<file path=xl/tables/table59.xml><?xml version="1.0" encoding="utf-8"?>
<table xmlns="http://schemas.openxmlformats.org/spreadsheetml/2006/main" id="41" name="TableC6BM" displayName="TableC6BM" ref="F1:F14" totalsRowShown="0" headerRowDxfId="178" dataDxfId="177">
  <autoFilter ref="F1:F14"/>
  <tableColumns count="1">
    <tableColumn id="1" name="C6" dataDxfId="176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25" name="DeliveryMQF5" displayName="DeliveryMQF5" ref="S1:S7" totalsRowShown="0" headerRowDxfId="335" dataDxfId="334">
  <autoFilter ref="S1:S7"/>
  <tableColumns count="1">
    <tableColumn id="1" name="DeliveryMQF5" dataDxfId="333"/>
  </tableColumns>
  <tableStyleInfo name="TableStyleMedium2" showFirstColumn="0" showLastColumn="0" showRowStripes="1" showColumnStripes="0"/>
</table>
</file>

<file path=xl/tables/table60.xml><?xml version="1.0" encoding="utf-8"?>
<table xmlns="http://schemas.openxmlformats.org/spreadsheetml/2006/main" id="42" name="TableA1BM" displayName="TableA1BM" ref="G1:G13" totalsRowShown="0" headerRowDxfId="175" dataDxfId="174">
  <autoFilter ref="G1:G13"/>
  <tableColumns count="1">
    <tableColumn id="1" name="A1" dataDxfId="173"/>
  </tableColumns>
  <tableStyleInfo name="TableStyleMedium2" showFirstColumn="0" showLastColumn="0" showRowStripes="1" showColumnStripes="0"/>
</table>
</file>

<file path=xl/tables/table61.xml><?xml version="1.0" encoding="utf-8"?>
<table xmlns="http://schemas.openxmlformats.org/spreadsheetml/2006/main" id="43" name="TableA2BM" displayName="TableA2BM" ref="H1:H17" totalsRowShown="0" headerRowDxfId="172" dataDxfId="171">
  <autoFilter ref="H1:H17"/>
  <tableColumns count="1">
    <tableColumn id="1" name="A2" dataDxfId="170"/>
  </tableColumns>
  <tableStyleInfo name="TableStyleMedium2" showFirstColumn="0" showLastColumn="0" showRowStripes="1" showColumnStripes="0"/>
</table>
</file>

<file path=xl/tables/table62.xml><?xml version="1.0" encoding="utf-8"?>
<table xmlns="http://schemas.openxmlformats.org/spreadsheetml/2006/main" id="44" name="TableA3BM" displayName="TableA3BM" ref="I1:I16" totalsRowShown="0" headerRowDxfId="169" dataDxfId="168">
  <autoFilter ref="I1:I16"/>
  <tableColumns count="1">
    <tableColumn id="1" name="A3" dataDxfId="167"/>
  </tableColumns>
  <tableStyleInfo name="TableStyleMedium2" showFirstColumn="0" showLastColumn="0" showRowStripes="1" showColumnStripes="0"/>
</table>
</file>

<file path=xl/tables/table63.xml><?xml version="1.0" encoding="utf-8"?>
<table xmlns="http://schemas.openxmlformats.org/spreadsheetml/2006/main" id="45" name="TableA4BM" displayName="TableA4BM" ref="J1:J17" totalsRowShown="0" headerRowDxfId="166" dataDxfId="165">
  <autoFilter ref="J1:J17"/>
  <tableColumns count="1">
    <tableColumn id="1" name="A4" dataDxfId="164"/>
  </tableColumns>
  <tableStyleInfo name="TableStyleMedium2" showFirstColumn="0" showLastColumn="0" showRowStripes="1" showColumnStripes="0"/>
</table>
</file>

<file path=xl/tables/table64.xml><?xml version="1.0" encoding="utf-8"?>
<table xmlns="http://schemas.openxmlformats.org/spreadsheetml/2006/main" id="46" name="TableA5BM" displayName="TableA5BM" ref="K1:K13" totalsRowShown="0" headerRowDxfId="163" dataDxfId="162">
  <autoFilter ref="K1:K13"/>
  <tableColumns count="1">
    <tableColumn id="1" name="A5" dataDxfId="161"/>
  </tableColumns>
  <tableStyleInfo name="TableStyleMedium2" showFirstColumn="0" showLastColumn="0" showRowStripes="1" showColumnStripes="0"/>
</table>
</file>

<file path=xl/tables/table65.xml><?xml version="1.0" encoding="utf-8"?>
<table xmlns="http://schemas.openxmlformats.org/spreadsheetml/2006/main" id="47" name="TableP1BM" displayName="TableP1BM" ref="L1:L9" totalsRowShown="0" headerRowDxfId="160" dataDxfId="159">
  <autoFilter ref="L1:L9"/>
  <tableColumns count="1">
    <tableColumn id="1" name="P1" dataDxfId="158"/>
  </tableColumns>
  <tableStyleInfo name="TableStyleMedium2" showFirstColumn="0" showLastColumn="0" showRowStripes="1" showColumnStripes="0"/>
</table>
</file>

<file path=xl/tables/table66.xml><?xml version="1.0" encoding="utf-8"?>
<table xmlns="http://schemas.openxmlformats.org/spreadsheetml/2006/main" id="48" name="TableP2BM" displayName="TableP2BM" ref="M1:M10" totalsRowShown="0" headerRowDxfId="157" dataDxfId="156">
  <autoFilter ref="M1:M10"/>
  <tableColumns count="1">
    <tableColumn id="1" name="P2" dataDxfId="155"/>
  </tableColumns>
  <tableStyleInfo name="TableStyleMedium2" showFirstColumn="0" showLastColumn="0" showRowStripes="1" showColumnStripes="0"/>
</table>
</file>

<file path=xl/tables/table67.xml><?xml version="1.0" encoding="utf-8"?>
<table xmlns="http://schemas.openxmlformats.org/spreadsheetml/2006/main" id="49" name="TableP3BM" displayName="TableP3BM" ref="N1:N7" totalsRowShown="0" headerRowDxfId="154" dataDxfId="153">
  <autoFilter ref="N1:N7"/>
  <tableColumns count="1">
    <tableColumn id="1" name="P3" dataDxfId="152"/>
  </tableColumns>
  <tableStyleInfo name="TableStyleMedium2" showFirstColumn="0" showLastColumn="0" showRowStripes="1" showColumnStripes="0"/>
</table>
</file>

<file path=xl/tables/table68.xml><?xml version="1.0" encoding="utf-8"?>
<table xmlns="http://schemas.openxmlformats.org/spreadsheetml/2006/main" id="50" name="TableP4BM" displayName="TableP4BM" ref="O1:O13" totalsRowShown="0" headerRowDxfId="151" dataDxfId="150">
  <autoFilter ref="O1:O13"/>
  <tableColumns count="1">
    <tableColumn id="1" name="P4" dataDxfId="149"/>
  </tableColumns>
  <tableStyleInfo name="TableStyleMedium2" showFirstColumn="0" showLastColumn="0" showRowStripes="1" showColumnStripes="0"/>
</table>
</file>

<file path=xl/tables/table69.xml><?xml version="1.0" encoding="utf-8"?>
<table xmlns="http://schemas.openxmlformats.org/spreadsheetml/2006/main" id="51" name="TableP5BM" displayName="TableP5BM" ref="P1:P13" totalsRowShown="0" headerRowDxfId="148" dataDxfId="147">
  <autoFilter ref="P1:P13"/>
  <tableColumns count="1">
    <tableColumn id="1" name="P5" dataDxfId="146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26" name="DeliveryMQF6" displayName="DeliveryMQF6" ref="T1:T7" totalsRowShown="0" headerRowDxfId="332" dataDxfId="331">
  <autoFilter ref="T1:T7"/>
  <tableColumns count="1">
    <tableColumn id="1" name="DeliveryMQF6" dataDxfId="330"/>
  </tableColumns>
  <tableStyleInfo name="TableStyleMedium2" showFirstColumn="0" showLastColumn="0" showRowStripes="1" showColumnStripes="0"/>
</table>
</file>

<file path=xl/tables/table70.xml><?xml version="1.0" encoding="utf-8"?>
<table xmlns="http://schemas.openxmlformats.org/spreadsheetml/2006/main" id="52" name="TableP6BM" displayName="TableP6BM" ref="Q1:Q8" totalsRowShown="0" headerRowDxfId="145" dataDxfId="144">
  <autoFilter ref="Q1:Q8"/>
  <tableColumns count="1">
    <tableColumn id="1" name="P6" dataDxfId="143"/>
  </tableColumns>
  <tableStyleInfo name="TableStyleMedium2" showFirstColumn="0" showLastColumn="0" showRowStripes="1" showColumnStripes="0"/>
</table>
</file>

<file path=xl/tables/table71.xml><?xml version="1.0" encoding="utf-8"?>
<table xmlns="http://schemas.openxmlformats.org/spreadsheetml/2006/main" id="53" name="TableP7BM" displayName="TableP7BM" ref="R1:R8" totalsRowShown="0" headerRowDxfId="142" dataDxfId="141">
  <autoFilter ref="R1:R8"/>
  <tableColumns count="1">
    <tableColumn id="1" name="P7" dataDxfId="140"/>
  </tableColumns>
  <tableStyleInfo name="TableStyleMedium2" showFirstColumn="0" showLastColumn="0" showRowStripes="1" showColumnStripes="0"/>
</table>
</file>

<file path=xl/tables/table72.xml><?xml version="1.0" encoding="utf-8"?>
<table xmlns="http://schemas.openxmlformats.org/spreadsheetml/2006/main" id="70" name="Table70" displayName="Table70" ref="A1:A15" totalsRowShown="0" headerRowDxfId="139" dataDxfId="138">
  <autoFilter ref="A1:A15"/>
  <tableColumns count="1">
    <tableColumn id="1" name="AssTaxonomyA1" dataDxfId="137"/>
  </tableColumns>
  <tableStyleInfo name="TableStyleMedium2" showFirstColumn="0" showLastColumn="0" showRowStripes="1" showColumnStripes="0"/>
</table>
</file>

<file path=xl/tables/table73.xml><?xml version="1.0" encoding="utf-8"?>
<table xmlns="http://schemas.openxmlformats.org/spreadsheetml/2006/main" id="71" name="Table71" displayName="Table71" ref="B1:B15" totalsRowShown="0" headerRowDxfId="136" dataDxfId="135">
  <autoFilter ref="B1:B15"/>
  <tableColumns count="1">
    <tableColumn id="1" name="AssTaxonomyA2" dataDxfId="134"/>
  </tableColumns>
  <tableStyleInfo name="TableStyleMedium2" showFirstColumn="0" showLastColumn="0" showRowStripes="1" showColumnStripes="0"/>
</table>
</file>

<file path=xl/tables/table74.xml><?xml version="1.0" encoding="utf-8"?>
<table xmlns="http://schemas.openxmlformats.org/spreadsheetml/2006/main" id="72" name="Table72" displayName="Table72" ref="C1:C15" totalsRowShown="0" headerRowDxfId="133" dataDxfId="132">
  <autoFilter ref="C1:C15"/>
  <tableColumns count="1">
    <tableColumn id="1" name="AssTaxonomyA3" dataDxfId="131"/>
  </tableColumns>
  <tableStyleInfo name="TableStyleMedium2" showFirstColumn="0" showLastColumn="0" showRowStripes="1" showColumnStripes="0"/>
</table>
</file>

<file path=xl/tables/table75.xml><?xml version="1.0" encoding="utf-8"?>
<table xmlns="http://schemas.openxmlformats.org/spreadsheetml/2006/main" id="73" name="Table73" displayName="Table73" ref="D1:D15" totalsRowShown="0" headerRowDxfId="130" dataDxfId="129">
  <autoFilter ref="D1:D15"/>
  <tableColumns count="1">
    <tableColumn id="1" name="AssTaxonomyA4" dataDxfId="128"/>
  </tableColumns>
  <tableStyleInfo name="TableStyleMedium2" showFirstColumn="0" showLastColumn="0" showRowStripes="1" showColumnStripes="0"/>
</table>
</file>

<file path=xl/tables/table76.xml><?xml version="1.0" encoding="utf-8"?>
<table xmlns="http://schemas.openxmlformats.org/spreadsheetml/2006/main" id="74" name="Table74" displayName="Table74" ref="E1:E15" totalsRowShown="0" headerRowDxfId="127" dataDxfId="126">
  <autoFilter ref="E1:E15"/>
  <tableColumns count="1">
    <tableColumn id="1" name="AssTaxonomyA5" dataDxfId="125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27" name="DeliveryMQF7" displayName="DeliveryMQF7" ref="U1:U6" totalsRowShown="0" headerRowDxfId="329" dataDxfId="328">
  <autoFilter ref="U1:U6"/>
  <tableColumns count="1">
    <tableColumn id="1" name="DeliveryMQF7" dataDxfId="327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29" name="DeliveryMQF8" displayName="DeliveryMQF8" ref="V1:V7" totalsRowShown="0" headerRowDxfId="326" dataDxfId="325">
  <autoFilter ref="V1:V7"/>
  <tableColumns count="1">
    <tableColumn id="1" name="DeliveryMQF8" dataDxfId="32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13" Type="http://schemas.openxmlformats.org/officeDocument/2006/relationships/table" Target="../tables/table13.xml"/><Relationship Id="rId18" Type="http://schemas.openxmlformats.org/officeDocument/2006/relationships/table" Target="../tables/table1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17" Type="http://schemas.openxmlformats.org/officeDocument/2006/relationships/table" Target="../tables/table17.xml"/><Relationship Id="rId2" Type="http://schemas.openxmlformats.org/officeDocument/2006/relationships/table" Target="../tables/table2.xml"/><Relationship Id="rId16" Type="http://schemas.openxmlformats.org/officeDocument/2006/relationships/table" Target="../tables/table16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5" Type="http://schemas.openxmlformats.org/officeDocument/2006/relationships/table" Target="../tables/table5.xml"/><Relationship Id="rId15" Type="http://schemas.openxmlformats.org/officeDocument/2006/relationships/table" Target="../tables/table1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Relationship Id="rId14" Type="http://schemas.openxmlformats.org/officeDocument/2006/relationships/table" Target="../tables/table14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5.xml"/><Relationship Id="rId13" Type="http://schemas.openxmlformats.org/officeDocument/2006/relationships/table" Target="../tables/table30.xml"/><Relationship Id="rId18" Type="http://schemas.openxmlformats.org/officeDocument/2006/relationships/table" Target="../tables/table35.xml"/><Relationship Id="rId3" Type="http://schemas.openxmlformats.org/officeDocument/2006/relationships/table" Target="../tables/table20.xml"/><Relationship Id="rId7" Type="http://schemas.openxmlformats.org/officeDocument/2006/relationships/table" Target="../tables/table24.xml"/><Relationship Id="rId12" Type="http://schemas.openxmlformats.org/officeDocument/2006/relationships/table" Target="../tables/table29.xml"/><Relationship Id="rId17" Type="http://schemas.openxmlformats.org/officeDocument/2006/relationships/table" Target="../tables/table34.xml"/><Relationship Id="rId2" Type="http://schemas.openxmlformats.org/officeDocument/2006/relationships/table" Target="../tables/table19.xml"/><Relationship Id="rId16" Type="http://schemas.openxmlformats.org/officeDocument/2006/relationships/table" Target="../tables/table33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23.xml"/><Relationship Id="rId11" Type="http://schemas.openxmlformats.org/officeDocument/2006/relationships/table" Target="../tables/table28.xml"/><Relationship Id="rId5" Type="http://schemas.openxmlformats.org/officeDocument/2006/relationships/table" Target="../tables/table22.xml"/><Relationship Id="rId15" Type="http://schemas.openxmlformats.org/officeDocument/2006/relationships/table" Target="../tables/table32.xml"/><Relationship Id="rId10" Type="http://schemas.openxmlformats.org/officeDocument/2006/relationships/table" Target="../tables/table27.xml"/><Relationship Id="rId19" Type="http://schemas.openxmlformats.org/officeDocument/2006/relationships/table" Target="../tables/table36.xml"/><Relationship Id="rId4" Type="http://schemas.openxmlformats.org/officeDocument/2006/relationships/table" Target="../tables/table21.xml"/><Relationship Id="rId9" Type="http://schemas.openxmlformats.org/officeDocument/2006/relationships/table" Target="../tables/table26.xml"/><Relationship Id="rId14" Type="http://schemas.openxmlformats.org/officeDocument/2006/relationships/table" Target="../tables/table31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44.xml"/><Relationship Id="rId13" Type="http://schemas.openxmlformats.org/officeDocument/2006/relationships/table" Target="../tables/table49.xml"/><Relationship Id="rId3" Type="http://schemas.openxmlformats.org/officeDocument/2006/relationships/table" Target="../tables/table39.xml"/><Relationship Id="rId7" Type="http://schemas.openxmlformats.org/officeDocument/2006/relationships/table" Target="../tables/table43.xml"/><Relationship Id="rId12" Type="http://schemas.openxmlformats.org/officeDocument/2006/relationships/table" Target="../tables/table48.xml"/><Relationship Id="rId17" Type="http://schemas.openxmlformats.org/officeDocument/2006/relationships/table" Target="../tables/table53.xml"/><Relationship Id="rId2" Type="http://schemas.openxmlformats.org/officeDocument/2006/relationships/table" Target="../tables/table38.xml"/><Relationship Id="rId16" Type="http://schemas.openxmlformats.org/officeDocument/2006/relationships/table" Target="../tables/table52.xml"/><Relationship Id="rId1" Type="http://schemas.openxmlformats.org/officeDocument/2006/relationships/table" Target="../tables/table37.xml"/><Relationship Id="rId6" Type="http://schemas.openxmlformats.org/officeDocument/2006/relationships/table" Target="../tables/table42.xml"/><Relationship Id="rId11" Type="http://schemas.openxmlformats.org/officeDocument/2006/relationships/table" Target="../tables/table47.xml"/><Relationship Id="rId5" Type="http://schemas.openxmlformats.org/officeDocument/2006/relationships/table" Target="../tables/table41.xml"/><Relationship Id="rId15" Type="http://schemas.openxmlformats.org/officeDocument/2006/relationships/table" Target="../tables/table51.xml"/><Relationship Id="rId10" Type="http://schemas.openxmlformats.org/officeDocument/2006/relationships/table" Target="../tables/table46.xml"/><Relationship Id="rId4" Type="http://schemas.openxmlformats.org/officeDocument/2006/relationships/table" Target="../tables/table40.xml"/><Relationship Id="rId9" Type="http://schemas.openxmlformats.org/officeDocument/2006/relationships/table" Target="../tables/table45.xml"/><Relationship Id="rId14" Type="http://schemas.openxmlformats.org/officeDocument/2006/relationships/table" Target="../tables/table50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1.xml"/><Relationship Id="rId13" Type="http://schemas.openxmlformats.org/officeDocument/2006/relationships/table" Target="../tables/table66.xml"/><Relationship Id="rId18" Type="http://schemas.openxmlformats.org/officeDocument/2006/relationships/table" Target="../tables/table71.xml"/><Relationship Id="rId3" Type="http://schemas.openxmlformats.org/officeDocument/2006/relationships/table" Target="../tables/table56.xml"/><Relationship Id="rId7" Type="http://schemas.openxmlformats.org/officeDocument/2006/relationships/table" Target="../tables/table60.xml"/><Relationship Id="rId12" Type="http://schemas.openxmlformats.org/officeDocument/2006/relationships/table" Target="../tables/table65.xml"/><Relationship Id="rId17" Type="http://schemas.openxmlformats.org/officeDocument/2006/relationships/table" Target="../tables/table70.xml"/><Relationship Id="rId2" Type="http://schemas.openxmlformats.org/officeDocument/2006/relationships/table" Target="../tables/table55.xml"/><Relationship Id="rId16" Type="http://schemas.openxmlformats.org/officeDocument/2006/relationships/table" Target="../tables/table69.xml"/><Relationship Id="rId1" Type="http://schemas.openxmlformats.org/officeDocument/2006/relationships/table" Target="../tables/table54.xml"/><Relationship Id="rId6" Type="http://schemas.openxmlformats.org/officeDocument/2006/relationships/table" Target="../tables/table59.xml"/><Relationship Id="rId11" Type="http://schemas.openxmlformats.org/officeDocument/2006/relationships/table" Target="../tables/table64.xml"/><Relationship Id="rId5" Type="http://schemas.openxmlformats.org/officeDocument/2006/relationships/table" Target="../tables/table58.xml"/><Relationship Id="rId15" Type="http://schemas.openxmlformats.org/officeDocument/2006/relationships/table" Target="../tables/table68.xml"/><Relationship Id="rId10" Type="http://schemas.openxmlformats.org/officeDocument/2006/relationships/table" Target="../tables/table63.xml"/><Relationship Id="rId4" Type="http://schemas.openxmlformats.org/officeDocument/2006/relationships/table" Target="../tables/table57.xml"/><Relationship Id="rId9" Type="http://schemas.openxmlformats.org/officeDocument/2006/relationships/table" Target="../tables/table62.xml"/><Relationship Id="rId14" Type="http://schemas.openxmlformats.org/officeDocument/2006/relationships/table" Target="../tables/table6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3.xml"/><Relationship Id="rId2" Type="http://schemas.openxmlformats.org/officeDocument/2006/relationships/table" Target="../tables/table72.xml"/><Relationship Id="rId1" Type="http://schemas.openxmlformats.org/officeDocument/2006/relationships/printerSettings" Target="../printerSettings/printerSettings5.bin"/><Relationship Id="rId6" Type="http://schemas.openxmlformats.org/officeDocument/2006/relationships/table" Target="../tables/table76.xml"/><Relationship Id="rId5" Type="http://schemas.openxmlformats.org/officeDocument/2006/relationships/table" Target="../tables/table75.xml"/><Relationship Id="rId4" Type="http://schemas.openxmlformats.org/officeDocument/2006/relationships/table" Target="../tables/table7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D128"/>
  <sheetViews>
    <sheetView tabSelected="1" zoomScale="80" zoomScaleNormal="80" zoomScaleSheetLayoutView="80" workbookViewId="0">
      <selection activeCell="B75" sqref="B75"/>
    </sheetView>
  </sheetViews>
  <sheetFormatPr defaultColWidth="9.140625" defaultRowHeight="15" x14ac:dyDescent="0.25"/>
  <cols>
    <col min="1" max="1" width="7" style="8" customWidth="1"/>
    <col min="2" max="2" width="53" style="4" customWidth="1"/>
    <col min="3" max="3" width="12.85546875" style="4" customWidth="1"/>
    <col min="4" max="7" width="8.140625" style="4" customWidth="1"/>
    <col min="8" max="8" width="6.7109375" style="4" customWidth="1"/>
    <col min="9" max="9" width="9" style="4" bestFit="1" customWidth="1"/>
    <col min="10" max="11" width="7.28515625" style="4" bestFit="1" customWidth="1"/>
    <col min="12" max="12" width="10.5703125" style="4" customWidth="1"/>
    <col min="13" max="13" width="12.5703125" style="4" customWidth="1"/>
    <col min="14" max="14" width="15" style="4" customWidth="1"/>
    <col min="15" max="15" width="4.7109375" style="4" customWidth="1"/>
    <col min="16" max="16" width="5.85546875" style="128" hidden="1" customWidth="1"/>
    <col min="17" max="17" width="8.85546875" style="128" hidden="1" customWidth="1"/>
    <col min="18" max="18" width="6.85546875" style="130" hidden="1" customWidth="1"/>
    <col min="19" max="19" width="10.7109375" style="130" hidden="1" customWidth="1"/>
    <col min="20" max="20" width="16.28515625" style="130" hidden="1" customWidth="1"/>
    <col min="21" max="21" width="5.28515625" style="130" hidden="1" customWidth="1"/>
    <col min="22" max="22" width="12.5703125" style="130" hidden="1" customWidth="1"/>
    <col min="23" max="23" width="5.85546875" style="130" hidden="1" customWidth="1"/>
    <col min="24" max="24" width="12.85546875" style="130" hidden="1" customWidth="1"/>
    <col min="25" max="25" width="12.140625" style="7" hidden="1" customWidth="1"/>
    <col min="26" max="28" width="8.5703125" style="7" hidden="1" customWidth="1"/>
    <col min="29" max="29" width="12.85546875" style="7" hidden="1" customWidth="1"/>
    <col min="30" max="30" width="26.7109375" style="90" customWidth="1"/>
    <col min="31" max="31" width="17.140625" style="87" customWidth="1"/>
    <col min="32" max="32" width="5.7109375" style="88" customWidth="1"/>
    <col min="33" max="35" width="9.140625" style="89"/>
    <col min="36" max="37" width="9.140625" style="69"/>
    <col min="38" max="56" width="9.140625" style="66"/>
    <col min="57" max="16384" width="9.140625" style="4"/>
  </cols>
  <sheetData>
    <row r="1" spans="1:35" ht="22.9" customHeight="1" x14ac:dyDescent="0.25">
      <c r="A1" s="72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AD1" s="118">
        <v>43534.274305555555</v>
      </c>
    </row>
    <row r="2" spans="1:35" x14ac:dyDescent="0.25">
      <c r="A2" s="72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AD2" s="149" t="s">
        <v>787</v>
      </c>
    </row>
    <row r="3" spans="1:35" x14ac:dyDescent="0.25">
      <c r="A3" s="72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AD3" s="151" t="s">
        <v>724</v>
      </c>
    </row>
    <row r="4" spans="1:35" x14ac:dyDescent="0.25">
      <c r="A4" s="72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</row>
    <row r="5" spans="1:35" ht="18" x14ac:dyDescent="0.25">
      <c r="A5" s="72"/>
      <c r="B5" s="69"/>
      <c r="C5" s="73"/>
      <c r="D5" s="73"/>
      <c r="E5" s="73"/>
      <c r="F5" s="73"/>
      <c r="G5" s="73"/>
      <c r="H5" s="217" t="s">
        <v>0</v>
      </c>
      <c r="I5" s="217"/>
      <c r="J5" s="217"/>
      <c r="K5" s="217"/>
      <c r="L5" s="217"/>
      <c r="M5" s="217"/>
      <c r="N5" s="217"/>
      <c r="O5" s="69"/>
    </row>
    <row r="6" spans="1:35" x14ac:dyDescent="0.25">
      <c r="A6" s="74"/>
      <c r="B6" s="70"/>
      <c r="C6" s="73"/>
      <c r="D6" s="73"/>
      <c r="E6" s="73"/>
      <c r="F6" s="73"/>
      <c r="G6" s="73"/>
      <c r="H6" s="75"/>
      <c r="I6" s="75"/>
      <c r="J6" s="75"/>
      <c r="K6" s="69"/>
      <c r="L6" s="76" t="s">
        <v>489</v>
      </c>
      <c r="M6" s="77"/>
      <c r="N6" s="78" t="s">
        <v>790</v>
      </c>
      <c r="O6" s="70"/>
    </row>
    <row r="7" spans="1:35" x14ac:dyDescent="0.25">
      <c r="A7" s="72"/>
      <c r="B7" s="69"/>
      <c r="C7" s="79"/>
      <c r="D7" s="79"/>
      <c r="E7" s="79"/>
      <c r="F7" s="79"/>
      <c r="G7" s="79"/>
      <c r="H7" s="79"/>
      <c r="I7" s="79"/>
      <c r="J7" s="79"/>
      <c r="K7" s="69"/>
      <c r="L7" s="80" t="s">
        <v>505</v>
      </c>
      <c r="M7" s="242"/>
      <c r="N7" s="243"/>
      <c r="O7" s="69"/>
    </row>
    <row r="8" spans="1:35" ht="23.25" customHeight="1" x14ac:dyDescent="0.25">
      <c r="A8" s="227" t="s">
        <v>495</v>
      </c>
      <c r="B8" s="227"/>
      <c r="C8" s="227"/>
      <c r="D8" s="227"/>
      <c r="E8" s="227"/>
      <c r="F8" s="227"/>
      <c r="G8" s="227"/>
      <c r="H8" s="227"/>
      <c r="I8" s="227"/>
      <c r="J8" s="227"/>
      <c r="K8" s="227"/>
      <c r="L8" s="227"/>
      <c r="M8" s="81"/>
      <c r="N8" s="69"/>
      <c r="O8" s="69"/>
      <c r="AD8" s="244" t="s">
        <v>450</v>
      </c>
      <c r="AE8" s="244"/>
      <c r="AF8" s="244"/>
      <c r="AG8" s="244"/>
      <c r="AH8" s="244"/>
    </row>
    <row r="9" spans="1:35" x14ac:dyDescent="0.25">
      <c r="A9" s="228" t="s">
        <v>44</v>
      </c>
      <c r="B9" s="229"/>
      <c r="C9" s="229"/>
      <c r="D9" s="229"/>
      <c r="E9" s="229"/>
      <c r="F9" s="229"/>
      <c r="G9" s="229"/>
      <c r="H9" s="229"/>
      <c r="I9" s="229"/>
      <c r="J9" s="229"/>
      <c r="K9" s="229"/>
      <c r="L9" s="229"/>
      <c r="M9" s="82"/>
      <c r="N9" s="69"/>
      <c r="O9" s="69"/>
      <c r="AD9" s="244"/>
      <c r="AE9" s="244"/>
      <c r="AF9" s="244"/>
      <c r="AG9" s="244"/>
      <c r="AH9" s="244"/>
    </row>
    <row r="10" spans="1:35" ht="16.5" thickBot="1" x14ac:dyDescent="0.3">
      <c r="A10" s="74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69"/>
      <c r="O10" s="69"/>
      <c r="AD10" s="91" t="s">
        <v>448</v>
      </c>
      <c r="AE10" s="99"/>
      <c r="AF10" s="100"/>
      <c r="AG10" s="101"/>
      <c r="AH10" s="101"/>
      <c r="AI10" s="101"/>
    </row>
    <row r="11" spans="1:35" ht="26.25" customHeight="1" x14ac:dyDescent="0.25">
      <c r="A11" s="233" t="s">
        <v>32</v>
      </c>
      <c r="B11" s="84" t="s">
        <v>1</v>
      </c>
      <c r="C11" s="234"/>
      <c r="D11" s="234"/>
      <c r="E11" s="234"/>
      <c r="F11" s="234"/>
      <c r="G11" s="234"/>
      <c r="H11" s="234"/>
      <c r="I11" s="234"/>
      <c r="J11" s="234"/>
      <c r="K11" s="234"/>
      <c r="L11" s="234"/>
      <c r="M11" s="234"/>
      <c r="N11" s="234"/>
      <c r="O11" s="66"/>
      <c r="AD11" s="92" t="s">
        <v>466</v>
      </c>
      <c r="AE11" s="102"/>
      <c r="AF11" s="102"/>
      <c r="AG11" s="102"/>
      <c r="AH11" s="103"/>
      <c r="AI11" s="103"/>
    </row>
    <row r="12" spans="1:35" ht="24" customHeight="1" x14ac:dyDescent="0.25">
      <c r="A12" s="233"/>
      <c r="B12" s="85" t="s">
        <v>2</v>
      </c>
      <c r="C12" s="234"/>
      <c r="D12" s="234"/>
      <c r="E12" s="234"/>
      <c r="F12" s="234"/>
      <c r="G12" s="234"/>
      <c r="H12" s="234"/>
      <c r="I12" s="234"/>
      <c r="J12" s="234"/>
      <c r="K12" s="234"/>
      <c r="L12" s="234"/>
      <c r="M12" s="234"/>
      <c r="N12" s="234"/>
      <c r="O12" s="66"/>
      <c r="AD12" s="93" t="s">
        <v>467</v>
      </c>
      <c r="AE12" s="104"/>
      <c r="AF12" s="104"/>
      <c r="AG12" s="104"/>
      <c r="AH12" s="103"/>
      <c r="AI12" s="103"/>
    </row>
    <row r="13" spans="1:35" ht="87.75" customHeight="1" x14ac:dyDescent="0.25">
      <c r="A13" s="56" t="s">
        <v>33</v>
      </c>
      <c r="B13" s="16" t="s">
        <v>3</v>
      </c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66"/>
      <c r="AD13" s="93" t="s">
        <v>468</v>
      </c>
      <c r="AE13" s="97" t="s">
        <v>447</v>
      </c>
      <c r="AF13" s="105"/>
      <c r="AG13" s="103"/>
      <c r="AH13" s="103"/>
      <c r="AI13" s="103"/>
    </row>
    <row r="14" spans="1:35" ht="29.25" customHeight="1" x14ac:dyDescent="0.25">
      <c r="A14" s="56" t="s">
        <v>11</v>
      </c>
      <c r="B14" s="17" t="s">
        <v>81</v>
      </c>
      <c r="C14" s="235"/>
      <c r="D14" s="235"/>
      <c r="E14" s="235"/>
      <c r="F14" s="235"/>
      <c r="G14" s="235"/>
      <c r="H14" s="235"/>
      <c r="I14" s="235"/>
      <c r="J14" s="235"/>
      <c r="K14" s="235"/>
      <c r="L14" s="235"/>
      <c r="M14" s="235"/>
      <c r="N14" s="235"/>
      <c r="O14" s="66"/>
      <c r="AD14" s="90" t="s">
        <v>469</v>
      </c>
      <c r="AE14" s="98" t="s">
        <v>447</v>
      </c>
      <c r="AF14" s="105"/>
      <c r="AG14" s="103"/>
      <c r="AH14" s="103"/>
      <c r="AI14" s="103"/>
    </row>
    <row r="15" spans="1:35" ht="30.75" customHeight="1" x14ac:dyDescent="0.25">
      <c r="A15" s="56" t="s">
        <v>34</v>
      </c>
      <c r="B15" s="15" t="s">
        <v>82</v>
      </c>
      <c r="C15" s="186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66"/>
      <c r="S15" s="130" t="str">
        <f>IF($AD$3="BM","ListOfSemYearBM","ListOfSemYearBI")</f>
        <v>ListOfSemYearBI</v>
      </c>
      <c r="AD15" s="90" t="s">
        <v>470</v>
      </c>
      <c r="AE15" s="90"/>
      <c r="AF15" s="105"/>
      <c r="AG15" s="103"/>
      <c r="AH15" s="103"/>
      <c r="AI15" s="103"/>
    </row>
    <row r="16" spans="1:35" x14ac:dyDescent="0.25">
      <c r="A16" s="56" t="s">
        <v>35</v>
      </c>
      <c r="B16" s="15" t="s">
        <v>4</v>
      </c>
      <c r="C16" s="187"/>
      <c r="D16" s="187"/>
      <c r="E16" s="187"/>
      <c r="F16" s="187"/>
      <c r="G16" s="187"/>
      <c r="H16" s="187"/>
      <c r="I16" s="187"/>
      <c r="J16" s="187"/>
      <c r="K16" s="187"/>
      <c r="L16" s="187"/>
      <c r="M16" s="187"/>
      <c r="N16" s="188"/>
      <c r="O16" s="66"/>
      <c r="AD16" s="90" t="s">
        <v>471</v>
      </c>
      <c r="AE16" s="90"/>
      <c r="AF16" s="105"/>
      <c r="AG16" s="103"/>
      <c r="AH16" s="103"/>
      <c r="AI16" s="103"/>
    </row>
    <row r="17" spans="1:36" ht="40.5" customHeight="1" x14ac:dyDescent="0.25">
      <c r="A17" s="49" t="s">
        <v>36</v>
      </c>
      <c r="B17" s="15" t="s">
        <v>97</v>
      </c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66"/>
      <c r="AD17" s="90" t="s">
        <v>487</v>
      </c>
      <c r="AE17" s="90"/>
      <c r="AF17" s="105"/>
      <c r="AG17" s="103"/>
      <c r="AH17" s="103"/>
      <c r="AI17" s="103"/>
    </row>
    <row r="18" spans="1:36" ht="15" customHeight="1" x14ac:dyDescent="0.25">
      <c r="A18" s="264" t="s">
        <v>37</v>
      </c>
      <c r="B18" s="218" t="s">
        <v>5</v>
      </c>
      <c r="C18" s="218"/>
      <c r="D18" s="218"/>
      <c r="E18" s="218"/>
      <c r="F18" s="218"/>
      <c r="G18" s="218"/>
      <c r="H18" s="218"/>
      <c r="I18" s="218"/>
      <c r="J18" s="218"/>
      <c r="K18" s="218"/>
      <c r="L18" s="218"/>
      <c r="M18" s="218"/>
      <c r="N18" s="218"/>
      <c r="O18" s="66"/>
      <c r="AD18" s="94"/>
      <c r="AE18" s="90"/>
      <c r="AF18" s="105"/>
      <c r="AG18" s="103"/>
      <c r="AH18" s="103"/>
      <c r="AI18" s="103"/>
    </row>
    <row r="19" spans="1:36" ht="25.9" customHeight="1" thickBot="1" x14ac:dyDescent="0.3">
      <c r="A19" s="264"/>
      <c r="B19" s="219" t="s">
        <v>6</v>
      </c>
      <c r="C19" s="220"/>
      <c r="D19" s="220"/>
      <c r="E19" s="220"/>
      <c r="F19" s="220"/>
      <c r="G19" s="220"/>
      <c r="H19" s="220"/>
      <c r="I19" s="220"/>
      <c r="J19" s="221"/>
      <c r="K19" s="18" t="s">
        <v>7</v>
      </c>
      <c r="L19" s="18" t="s">
        <v>53</v>
      </c>
      <c r="M19" s="21" t="s">
        <v>496</v>
      </c>
      <c r="N19" s="21" t="s">
        <v>497</v>
      </c>
      <c r="O19" s="71"/>
      <c r="P19" s="129"/>
      <c r="Q19" s="129"/>
      <c r="X19" s="131"/>
      <c r="AD19" s="95" t="s">
        <v>451</v>
      </c>
      <c r="AE19" s="106"/>
      <c r="AF19" s="105" t="s">
        <v>452</v>
      </c>
      <c r="AG19" s="103"/>
      <c r="AH19" s="103"/>
      <c r="AI19" s="103"/>
    </row>
    <row r="20" spans="1:36" ht="18" customHeight="1" x14ac:dyDescent="0.25">
      <c r="A20" s="265"/>
      <c r="B20" s="180" t="s">
        <v>170</v>
      </c>
      <c r="C20" s="173"/>
      <c r="D20" s="174"/>
      <c r="E20" s="175"/>
      <c r="F20" s="175"/>
      <c r="G20" s="175"/>
      <c r="H20" s="175"/>
      <c r="I20" s="175"/>
      <c r="J20" s="176"/>
      <c r="K20" s="266"/>
      <c r="L20" s="158"/>
      <c r="M20" s="40"/>
      <c r="N20" s="40"/>
      <c r="O20" s="66"/>
      <c r="P20" s="128" t="str">
        <f ca="1">IF(ISBLANK(M20),"",IF(ISNUMBER(MATCH(M20,INDIRECT(T20),0)),1,0))</f>
        <v/>
      </c>
      <c r="Q20" s="128" t="str">
        <f ca="1">IF(ISBLANK(N20),"",IF(ISNUMBER(MATCH(N20,INDIRECT(V20),0)),1,0))</f>
        <v/>
      </c>
      <c r="R20" s="131" t="str">
        <f>IF(NOT(ISBLANK(K20)),"S"&amp;K20,"")</f>
        <v/>
      </c>
      <c r="S20" s="132" t="str">
        <f>IF($AD$3="BM","Table"&amp;L20&amp;"BM","Table"&amp;L20)</f>
        <v>Table</v>
      </c>
      <c r="T20" s="132" t="str">
        <f>IF($AD$3="BM","Delivery"&amp;K20&amp;"BM","Delivery"&amp;K20)</f>
        <v>Delivery</v>
      </c>
      <c r="U20" s="131"/>
      <c r="V20" s="133" t="str">
        <f>IF($AD$3="BM","Ass"&amp;K20&amp;"BM","Ass"&amp;K20)</f>
        <v>Ass</v>
      </c>
      <c r="W20" s="133">
        <v>1</v>
      </c>
      <c r="X20" s="134">
        <v>1</v>
      </c>
      <c r="Y20" s="23">
        <f>IFERROR(INDEX($N$20:$N$29,MATCH(ROW()-ROW($X$19),$X$20:$X$29,0)),"")</f>
        <v>0</v>
      </c>
      <c r="Z20" s="119" t="str">
        <f ca="1">IF(ISBLANK(L20),"",IF(ISNUMBER(MATCH(L20,INDIRECT(R20),0)),1,0))</f>
        <v/>
      </c>
      <c r="AA20" s="119" t="str">
        <f ca="1">IF(ISBLANK(C20),"",IF(ISNUMBER(MATCH(C20,INDIRECT(S20),0)),1,0))</f>
        <v/>
      </c>
      <c r="AB20" s="22"/>
      <c r="AC20" s="22"/>
      <c r="AD20" s="90" t="s">
        <v>472</v>
      </c>
      <c r="AE20" s="107"/>
      <c r="AF20" s="108" t="s">
        <v>7</v>
      </c>
      <c r="AG20" s="109" t="str">
        <f>IF(NOT(ISBLANK(K20)),VLOOKUP(K20,TableOfMQF,2,FALSE),"")</f>
        <v/>
      </c>
      <c r="AH20" s="110"/>
      <c r="AI20" s="110"/>
      <c r="AJ20" s="86"/>
    </row>
    <row r="21" spans="1:36" ht="18" customHeight="1" x14ac:dyDescent="0.25">
      <c r="A21" s="265"/>
      <c r="B21" s="181"/>
      <c r="C21" s="173"/>
      <c r="D21" s="177"/>
      <c r="E21" s="178"/>
      <c r="F21" s="178"/>
      <c r="G21" s="178"/>
      <c r="H21" s="178"/>
      <c r="I21" s="178"/>
      <c r="J21" s="179"/>
      <c r="K21" s="267"/>
      <c r="L21" s="159"/>
      <c r="M21" s="40"/>
      <c r="N21" s="40"/>
      <c r="O21" s="66"/>
      <c r="P21" s="128" t="str">
        <f t="shared" ref="P21:P29" ca="1" si="0">IF(ISBLANK(M21),"",IF(ISNUMBER(MATCH(M21,INDIRECT(T21),0)),1,0))</f>
        <v/>
      </c>
      <c r="Q21" s="128" t="str">
        <f t="shared" ref="Q21:Q29" ca="1" si="1">IF(ISBLANK(N21),"",IF(ISNUMBER(MATCH(N21,INDIRECT(V21),0)),1,0))</f>
        <v/>
      </c>
      <c r="R21" s="131"/>
      <c r="S21" s="135"/>
      <c r="T21" s="135" t="str">
        <f>IF($AD$3="BM","Delivery"&amp;K20&amp;"BM","Delivery"&amp;K20)</f>
        <v>Delivery</v>
      </c>
      <c r="U21" s="131"/>
      <c r="V21" s="136" t="str">
        <f>IF($AD$3="BM","Ass"&amp;K20&amp;"BM","Ass"&amp;K20)</f>
        <v>Ass</v>
      </c>
      <c r="W21" s="136">
        <v>2</v>
      </c>
      <c r="X21" s="131" t="str">
        <f>IF($N21="","",MAX($X$19:X20)+1)</f>
        <v/>
      </c>
      <c r="Y21" s="24" t="str">
        <f t="shared" ref="Y21:Y29" si="2">IFERROR(INDEX($N$20:$N$29,MATCH(ROW()-ROW($X$19),$X$20:$X$29,0)),"")</f>
        <v/>
      </c>
      <c r="Z21" s="119" t="str">
        <f t="shared" ref="Z21:Z29" ca="1" si="3">IF(ISBLANK(L21),"",IF(ISNUMBER(MATCH(L21,INDIRECT(R21),0)),1,0))</f>
        <v/>
      </c>
      <c r="AA21" s="119" t="str">
        <f t="shared" ref="AA21:AA29" ca="1" si="4">IF(ISBLANK(C21),"",IF(ISNUMBER(MATCH(C21,INDIRECT(S21),0)),1,0))</f>
        <v/>
      </c>
      <c r="AB21" s="22"/>
      <c r="AC21" s="22"/>
      <c r="AD21" s="90" t="s">
        <v>473</v>
      </c>
      <c r="AE21" s="107"/>
      <c r="AF21" s="108" t="s">
        <v>454</v>
      </c>
      <c r="AG21" s="109" t="str">
        <f>IF(NOT(ISBLANK(L20)),VLOOKUP(L20,TableOfTaxonomy,2,FALSE),"")</f>
        <v/>
      </c>
      <c r="AH21" s="110"/>
      <c r="AI21" s="110"/>
      <c r="AJ21" s="86"/>
    </row>
    <row r="22" spans="1:36" ht="18" customHeight="1" x14ac:dyDescent="0.25">
      <c r="A22" s="265"/>
      <c r="B22" s="180" t="s">
        <v>171</v>
      </c>
      <c r="C22" s="173"/>
      <c r="D22" s="174"/>
      <c r="E22" s="175"/>
      <c r="F22" s="175"/>
      <c r="G22" s="175"/>
      <c r="H22" s="175"/>
      <c r="I22" s="175"/>
      <c r="J22" s="176"/>
      <c r="K22" s="266"/>
      <c r="L22" s="158"/>
      <c r="M22" s="41"/>
      <c r="N22" s="40"/>
      <c r="O22" s="66"/>
      <c r="P22" s="128" t="str">
        <f t="shared" ca="1" si="0"/>
        <v/>
      </c>
      <c r="Q22" s="128" t="str">
        <f t="shared" ca="1" si="1"/>
        <v/>
      </c>
      <c r="R22" s="131" t="str">
        <f>IF(NOT(ISBLANK(K22)),"S"&amp;K22,"")</f>
        <v/>
      </c>
      <c r="S22" s="135" t="str">
        <f>IF($AD$3="BM","Table"&amp;L22&amp;"BM","Table"&amp;L22)</f>
        <v>Table</v>
      </c>
      <c r="T22" s="135" t="str">
        <f>IF($AD$3="BM","Delivery"&amp;K22&amp;"BM","Delivery"&amp;K22)</f>
        <v>Delivery</v>
      </c>
      <c r="U22" s="131"/>
      <c r="V22" s="136" t="str">
        <f>IF($AD$3="BM","Ass"&amp;K22&amp;"BM","Ass"&amp;K22)</f>
        <v>Ass</v>
      </c>
      <c r="W22" s="136">
        <v>3</v>
      </c>
      <c r="X22" s="131" t="str">
        <f>IF($N22="","",MAX($X$19:X21)+1)</f>
        <v/>
      </c>
      <c r="Y22" s="24" t="str">
        <f t="shared" si="2"/>
        <v/>
      </c>
      <c r="Z22" s="119" t="str">
        <f t="shared" ca="1" si="3"/>
        <v/>
      </c>
      <c r="AA22" s="119" t="str">
        <f t="shared" ca="1" si="4"/>
        <v/>
      </c>
      <c r="AB22" s="22"/>
      <c r="AC22" s="22"/>
      <c r="AD22" s="90" t="s">
        <v>474</v>
      </c>
      <c r="AE22" s="107"/>
      <c r="AF22" s="108" t="s">
        <v>7</v>
      </c>
      <c r="AG22" s="111" t="str">
        <f>IF(NOT(ISBLANK(K22)),VLOOKUP(K22,TableOfMQF,2,FALSE),"")</f>
        <v/>
      </c>
      <c r="AH22" s="110"/>
      <c r="AI22" s="110"/>
      <c r="AJ22" s="86"/>
    </row>
    <row r="23" spans="1:36" ht="18" customHeight="1" x14ac:dyDescent="0.25">
      <c r="A23" s="265"/>
      <c r="B23" s="181"/>
      <c r="C23" s="173"/>
      <c r="D23" s="177"/>
      <c r="E23" s="178"/>
      <c r="F23" s="178"/>
      <c r="G23" s="178"/>
      <c r="H23" s="178"/>
      <c r="I23" s="178"/>
      <c r="J23" s="179"/>
      <c r="K23" s="267"/>
      <c r="L23" s="159"/>
      <c r="M23" s="41"/>
      <c r="N23" s="40"/>
      <c r="O23" s="66"/>
      <c r="P23" s="128" t="str">
        <f t="shared" ca="1" si="0"/>
        <v/>
      </c>
      <c r="Q23" s="128" t="str">
        <f t="shared" ca="1" si="1"/>
        <v/>
      </c>
      <c r="R23" s="131"/>
      <c r="S23" s="135"/>
      <c r="T23" s="135" t="str">
        <f>IF($AD$3="BM","Delivery"&amp;K22&amp;"BM","Delivery"&amp;K22)</f>
        <v>Delivery</v>
      </c>
      <c r="U23" s="131"/>
      <c r="V23" s="136" t="str">
        <f>IF($AD$3="BM","Ass"&amp;K22&amp;"BM","Ass"&amp;K22)</f>
        <v>Ass</v>
      </c>
      <c r="W23" s="136">
        <v>4</v>
      </c>
      <c r="X23" s="131" t="str">
        <f>IF($N23="","",MAX($X$19:X22)+1)</f>
        <v/>
      </c>
      <c r="Y23" s="24" t="str">
        <f t="shared" si="2"/>
        <v/>
      </c>
      <c r="Z23" s="119" t="str">
        <f t="shared" ca="1" si="3"/>
        <v/>
      </c>
      <c r="AA23" s="119" t="str">
        <f t="shared" ca="1" si="4"/>
        <v/>
      </c>
      <c r="AB23" s="22"/>
      <c r="AC23" s="22"/>
      <c r="AD23" s="90" t="s">
        <v>475</v>
      </c>
      <c r="AE23" s="107"/>
      <c r="AF23" s="108" t="s">
        <v>454</v>
      </c>
      <c r="AG23" s="111" t="str">
        <f>IF(NOT(ISBLANK(L22)),VLOOKUP(L22,TableOfTaxonomy,2,FALSE),"")</f>
        <v/>
      </c>
      <c r="AH23" s="110"/>
      <c r="AI23" s="110"/>
      <c r="AJ23" s="86"/>
    </row>
    <row r="24" spans="1:36" ht="18" customHeight="1" x14ac:dyDescent="0.25">
      <c r="A24" s="265"/>
      <c r="B24" s="180" t="s">
        <v>172</v>
      </c>
      <c r="C24" s="173"/>
      <c r="D24" s="174"/>
      <c r="E24" s="175"/>
      <c r="F24" s="175"/>
      <c r="G24" s="175"/>
      <c r="H24" s="175"/>
      <c r="I24" s="175"/>
      <c r="J24" s="176"/>
      <c r="K24" s="266"/>
      <c r="L24" s="158"/>
      <c r="M24" s="40"/>
      <c r="N24" s="40"/>
      <c r="O24" s="66"/>
      <c r="P24" s="128" t="str">
        <f t="shared" ca="1" si="0"/>
        <v/>
      </c>
      <c r="Q24" s="128" t="str">
        <f t="shared" ca="1" si="1"/>
        <v/>
      </c>
      <c r="R24" s="131" t="str">
        <f>IF(NOT(ISBLANK(K24)),"S"&amp;K24,"")</f>
        <v/>
      </c>
      <c r="S24" s="135" t="str">
        <f>IF($AD$3="BM","Table"&amp;L24&amp;"BM","Table"&amp;L24)</f>
        <v>Table</v>
      </c>
      <c r="T24" s="135" t="str">
        <f>IF($AD$3="BM","Delivery"&amp;K24&amp;"BM","Delivery"&amp;K24)</f>
        <v>Delivery</v>
      </c>
      <c r="U24" s="131"/>
      <c r="V24" s="136" t="str">
        <f>IF($AD$3="BM","Ass"&amp;K24&amp;"BM","Ass"&amp;K24)</f>
        <v>Ass</v>
      </c>
      <c r="W24" s="136">
        <v>5</v>
      </c>
      <c r="X24" s="131" t="str">
        <f>IF($N24="","",MAX($X$19:X23)+1)</f>
        <v/>
      </c>
      <c r="Y24" s="24" t="str">
        <f t="shared" si="2"/>
        <v/>
      </c>
      <c r="Z24" s="119" t="str">
        <f t="shared" ca="1" si="3"/>
        <v/>
      </c>
      <c r="AA24" s="119" t="str">
        <f t="shared" ca="1" si="4"/>
        <v/>
      </c>
      <c r="AB24" s="22"/>
      <c r="AC24" s="22"/>
      <c r="AD24" s="90" t="s">
        <v>476</v>
      </c>
      <c r="AE24" s="107"/>
      <c r="AF24" s="108" t="s">
        <v>7</v>
      </c>
      <c r="AG24" s="111" t="str">
        <f>IF(NOT(ISBLANK(K24)),VLOOKUP(K24,TableOfMQF,2,FALSE),"")</f>
        <v/>
      </c>
      <c r="AH24" s="110"/>
      <c r="AI24" s="110"/>
      <c r="AJ24" s="86"/>
    </row>
    <row r="25" spans="1:36" ht="18" customHeight="1" x14ac:dyDescent="0.25">
      <c r="A25" s="265"/>
      <c r="B25" s="181"/>
      <c r="C25" s="173"/>
      <c r="D25" s="177"/>
      <c r="E25" s="178"/>
      <c r="F25" s="178"/>
      <c r="G25" s="178"/>
      <c r="H25" s="178"/>
      <c r="I25" s="178"/>
      <c r="J25" s="179"/>
      <c r="K25" s="267"/>
      <c r="L25" s="159"/>
      <c r="M25" s="40"/>
      <c r="N25" s="40"/>
      <c r="O25" s="66"/>
      <c r="P25" s="128" t="str">
        <f t="shared" ca="1" si="0"/>
        <v/>
      </c>
      <c r="Q25" s="128" t="str">
        <f t="shared" ca="1" si="1"/>
        <v/>
      </c>
      <c r="R25" s="131" t="str">
        <f>IF(NOT(ISBLANK(K25)),"S"&amp;K25,"")</f>
        <v/>
      </c>
      <c r="S25" s="135"/>
      <c r="T25" s="135" t="str">
        <f>IF($AD$3="BM","Delivery"&amp;K24&amp;"BM","Delivery"&amp;K24)</f>
        <v>Delivery</v>
      </c>
      <c r="U25" s="131"/>
      <c r="V25" s="136" t="str">
        <f>IF($AD$3="BM","Ass"&amp;K24&amp;"BM","Ass"&amp;K24)</f>
        <v>Ass</v>
      </c>
      <c r="W25" s="136">
        <v>6</v>
      </c>
      <c r="X25" s="131" t="str">
        <f>IF($N25="","",MAX($X$19:X24)+1)</f>
        <v/>
      </c>
      <c r="Y25" s="24" t="str">
        <f t="shared" si="2"/>
        <v/>
      </c>
      <c r="Z25" s="119" t="str">
        <f t="shared" ca="1" si="3"/>
        <v/>
      </c>
      <c r="AA25" s="119" t="str">
        <f t="shared" ca="1" si="4"/>
        <v/>
      </c>
      <c r="AB25" s="22"/>
      <c r="AC25" s="22"/>
      <c r="AD25" s="90" t="s">
        <v>477</v>
      </c>
      <c r="AE25" s="107"/>
      <c r="AF25" s="108" t="s">
        <v>454</v>
      </c>
      <c r="AG25" s="111" t="str">
        <f>IF(NOT(ISBLANK(L24)),VLOOKUP(L24,TableOfTaxonomy,2,FALSE),"")</f>
        <v/>
      </c>
      <c r="AH25" s="110"/>
      <c r="AI25" s="110"/>
      <c r="AJ25" s="86"/>
    </row>
    <row r="26" spans="1:36" ht="18" customHeight="1" x14ac:dyDescent="0.25">
      <c r="A26" s="265"/>
      <c r="B26" s="180" t="s">
        <v>173</v>
      </c>
      <c r="C26" s="173"/>
      <c r="D26" s="174"/>
      <c r="E26" s="175"/>
      <c r="F26" s="175"/>
      <c r="G26" s="175"/>
      <c r="H26" s="175"/>
      <c r="I26" s="175"/>
      <c r="J26" s="176"/>
      <c r="K26" s="266"/>
      <c r="L26" s="158"/>
      <c r="M26" s="51"/>
      <c r="N26" s="51"/>
      <c r="O26" s="66"/>
      <c r="P26" s="128" t="str">
        <f t="shared" ca="1" si="0"/>
        <v/>
      </c>
      <c r="Q26" s="128" t="str">
        <f t="shared" ca="1" si="1"/>
        <v/>
      </c>
      <c r="R26" s="131" t="str">
        <f>IF(NOT(ISBLANK(K26)),"S"&amp;K26,"")</f>
        <v/>
      </c>
      <c r="S26" s="135" t="str">
        <f>IF($AD$3="BM","Table"&amp;L26&amp;"BM","Table"&amp;L26)</f>
        <v>Table</v>
      </c>
      <c r="T26" s="135" t="str">
        <f>IF($AD$3="BM","Delivery"&amp;K26&amp;"BM","Delivery"&amp;K26)</f>
        <v>Delivery</v>
      </c>
      <c r="U26" s="131"/>
      <c r="V26" s="136" t="str">
        <f>IF($AD$3="BM","Ass"&amp;K26&amp;"BM","Ass"&amp;K26)</f>
        <v>Ass</v>
      </c>
      <c r="W26" s="136">
        <v>7</v>
      </c>
      <c r="X26" s="131" t="str">
        <f>IF($N26="","",MAX($X$19:X25)+1)</f>
        <v/>
      </c>
      <c r="Y26" s="24" t="str">
        <f t="shared" si="2"/>
        <v/>
      </c>
      <c r="Z26" s="119" t="str">
        <f t="shared" ca="1" si="3"/>
        <v/>
      </c>
      <c r="AA26" s="119" t="str">
        <f t="shared" ca="1" si="4"/>
        <v/>
      </c>
      <c r="AB26" s="22"/>
      <c r="AC26" s="22"/>
      <c r="AD26" s="94" t="s">
        <v>453</v>
      </c>
      <c r="AE26" s="107"/>
      <c r="AF26" s="108" t="s">
        <v>7</v>
      </c>
      <c r="AG26" s="111" t="str">
        <f>IF(NOT(ISBLANK(K26)),VLOOKUP(K26,TableOfMQF,2,FALSE),"")</f>
        <v/>
      </c>
      <c r="AH26" s="110"/>
      <c r="AI26" s="110"/>
      <c r="AJ26" s="86"/>
    </row>
    <row r="27" spans="1:36" ht="18" customHeight="1" x14ac:dyDescent="0.25">
      <c r="A27" s="265"/>
      <c r="B27" s="181"/>
      <c r="C27" s="173"/>
      <c r="D27" s="177"/>
      <c r="E27" s="178"/>
      <c r="F27" s="178"/>
      <c r="G27" s="178"/>
      <c r="H27" s="178"/>
      <c r="I27" s="178"/>
      <c r="J27" s="179"/>
      <c r="K27" s="267"/>
      <c r="L27" s="159"/>
      <c r="M27" s="51"/>
      <c r="N27" s="51"/>
      <c r="O27" s="66"/>
      <c r="P27" s="128" t="str">
        <f t="shared" ca="1" si="0"/>
        <v/>
      </c>
      <c r="Q27" s="128" t="str">
        <f t="shared" ca="1" si="1"/>
        <v/>
      </c>
      <c r="R27" s="131" t="str">
        <f t="shared" ref="R27:R29" si="5">IF(NOT(ISBLANK(K27)),"S"&amp;K27,"")</f>
        <v/>
      </c>
      <c r="S27" s="135"/>
      <c r="T27" s="135" t="str">
        <f>IF($AD$3="BM","Delivery"&amp;K26&amp;"BM","Delivery"&amp;K26)</f>
        <v>Delivery</v>
      </c>
      <c r="U27" s="131"/>
      <c r="V27" s="136" t="str">
        <f>IF($AD$3="BM","Ass"&amp;K26&amp;"BM","Ass"&amp;K26)</f>
        <v>Ass</v>
      </c>
      <c r="W27" s="136">
        <v>8</v>
      </c>
      <c r="X27" s="131" t="str">
        <f>IF($N27="","",MAX($X$19:X26)+1)</f>
        <v/>
      </c>
      <c r="Y27" s="24" t="str">
        <f t="shared" si="2"/>
        <v/>
      </c>
      <c r="Z27" s="119" t="str">
        <f t="shared" ca="1" si="3"/>
        <v/>
      </c>
      <c r="AA27" s="119" t="str">
        <f t="shared" ca="1" si="4"/>
        <v/>
      </c>
      <c r="AB27" s="22"/>
      <c r="AC27" s="22"/>
      <c r="AE27" s="107"/>
      <c r="AF27" s="108" t="s">
        <v>454</v>
      </c>
      <c r="AG27" s="111" t="str">
        <f>IF(NOT(ISBLANK(L26)),VLOOKUP(L26,TableOfTaxonomy,2,FALSE),"")</f>
        <v/>
      </c>
      <c r="AH27" s="110"/>
      <c r="AI27" s="110"/>
      <c r="AJ27" s="86"/>
    </row>
    <row r="28" spans="1:36" ht="18" customHeight="1" x14ac:dyDescent="0.25">
      <c r="A28" s="265"/>
      <c r="B28" s="180" t="s">
        <v>174</v>
      </c>
      <c r="C28" s="173"/>
      <c r="D28" s="174"/>
      <c r="E28" s="175"/>
      <c r="F28" s="175"/>
      <c r="G28" s="175"/>
      <c r="H28" s="175"/>
      <c r="I28" s="175"/>
      <c r="J28" s="176"/>
      <c r="K28" s="266"/>
      <c r="L28" s="158"/>
      <c r="M28" s="51"/>
      <c r="N28" s="51"/>
      <c r="O28" s="66"/>
      <c r="P28" s="128" t="str">
        <f t="shared" ca="1" si="0"/>
        <v/>
      </c>
      <c r="Q28" s="128" t="str">
        <f t="shared" ca="1" si="1"/>
        <v/>
      </c>
      <c r="R28" s="131" t="str">
        <f t="shared" si="5"/>
        <v/>
      </c>
      <c r="S28" s="135" t="str">
        <f>IF($AD$3="BM","Table"&amp;L28&amp;"BM","Table"&amp;L28)</f>
        <v>Table</v>
      </c>
      <c r="T28" s="135" t="str">
        <f>IF($AD$3="BM","Delivery"&amp;K28&amp;"BM","Delivery"&amp;K28)</f>
        <v>Delivery</v>
      </c>
      <c r="U28" s="131"/>
      <c r="V28" s="136" t="str">
        <f>IF($AD$3="BM","Ass"&amp;K28&amp;"BM","Ass"&amp;K28)</f>
        <v>Ass</v>
      </c>
      <c r="W28" s="136">
        <v>9</v>
      </c>
      <c r="X28" s="131" t="str">
        <f>IF($N28="","",MAX($X$19:X27)+1)</f>
        <v/>
      </c>
      <c r="Y28" s="24" t="str">
        <f t="shared" si="2"/>
        <v/>
      </c>
      <c r="Z28" s="119" t="str">
        <f t="shared" ca="1" si="3"/>
        <v/>
      </c>
      <c r="AA28" s="119" t="str">
        <f t="shared" ca="1" si="4"/>
        <v/>
      </c>
      <c r="AB28" s="22"/>
      <c r="AC28" s="22"/>
      <c r="AE28" s="107"/>
      <c r="AF28" s="108" t="s">
        <v>7</v>
      </c>
      <c r="AG28" s="111" t="str">
        <f>IF(NOT(ISBLANK(K29)),VLOOKUP(K29,TableOfMQF,2,FALSE),"")</f>
        <v/>
      </c>
      <c r="AH28" s="110"/>
      <c r="AI28" s="110"/>
      <c r="AJ28" s="86"/>
    </row>
    <row r="29" spans="1:36" ht="18" customHeight="1" thickBot="1" x14ac:dyDescent="0.3">
      <c r="A29" s="265"/>
      <c r="B29" s="181"/>
      <c r="C29" s="173"/>
      <c r="D29" s="177"/>
      <c r="E29" s="178"/>
      <c r="F29" s="178"/>
      <c r="G29" s="178"/>
      <c r="H29" s="178"/>
      <c r="I29" s="178"/>
      <c r="J29" s="179"/>
      <c r="K29" s="267"/>
      <c r="L29" s="159"/>
      <c r="M29" s="51"/>
      <c r="N29" s="51"/>
      <c r="O29" s="66"/>
      <c r="P29" s="128" t="str">
        <f t="shared" ca="1" si="0"/>
        <v/>
      </c>
      <c r="Q29" s="128" t="str">
        <f t="shared" ca="1" si="1"/>
        <v/>
      </c>
      <c r="R29" s="131" t="str">
        <f t="shared" si="5"/>
        <v/>
      </c>
      <c r="S29" s="137"/>
      <c r="T29" s="137" t="str">
        <f>IF($AD$3="BM","Delivery"&amp;K28&amp;"BM","Delivery"&amp;K28)</f>
        <v>Delivery</v>
      </c>
      <c r="U29" s="131"/>
      <c r="V29" s="138" t="str">
        <f>IF($AD$3="BM","Ass"&amp;K28&amp;"BM","Ass"&amp;K28)</f>
        <v>Ass</v>
      </c>
      <c r="W29" s="138">
        <v>10</v>
      </c>
      <c r="X29" s="139" t="str">
        <f>IF($N29="","",MAX($X$19:X28)+1)</f>
        <v/>
      </c>
      <c r="Y29" s="25" t="str">
        <f t="shared" si="2"/>
        <v/>
      </c>
      <c r="Z29" s="119" t="str">
        <f t="shared" ca="1" si="3"/>
        <v/>
      </c>
      <c r="AA29" s="119" t="str">
        <f t="shared" ca="1" si="4"/>
        <v/>
      </c>
      <c r="AB29" s="22"/>
      <c r="AC29" s="22"/>
      <c r="AE29" s="107"/>
      <c r="AF29" s="108" t="s">
        <v>454</v>
      </c>
      <c r="AG29" s="111" t="str">
        <f>IF(NOT(ISBLANK(L29)),VLOOKUP(L29,TableOfTaxonomy,2,FALSE),"")</f>
        <v/>
      </c>
      <c r="AH29" s="110"/>
      <c r="AI29" s="110"/>
      <c r="AJ29" s="86"/>
    </row>
    <row r="30" spans="1:36" ht="15" customHeight="1" x14ac:dyDescent="0.25">
      <c r="A30" s="252" t="s">
        <v>38</v>
      </c>
      <c r="B30" s="254" t="s">
        <v>25</v>
      </c>
      <c r="C30" s="254"/>
      <c r="D30" s="254"/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66"/>
      <c r="AD30" s="96" t="str">
        <f>IF(NOT(ISBLANK(M30)),VLOOKUP(M30,TableOfMQF,2,FALSE),"")</f>
        <v/>
      </c>
      <c r="AE30" s="90"/>
      <c r="AF30" s="105"/>
      <c r="AG30" s="103"/>
      <c r="AH30" s="103"/>
      <c r="AI30" s="103"/>
    </row>
    <row r="31" spans="1:36" ht="15" customHeight="1" x14ac:dyDescent="0.25">
      <c r="A31" s="252"/>
      <c r="B31" s="236" t="s">
        <v>52</v>
      </c>
      <c r="C31" s="237"/>
      <c r="D31" s="237"/>
      <c r="E31" s="237"/>
      <c r="F31" s="238"/>
      <c r="G31" s="10" t="s">
        <v>58</v>
      </c>
      <c r="H31" s="18" t="s">
        <v>59</v>
      </c>
      <c r="I31" s="18" t="s">
        <v>60</v>
      </c>
      <c r="J31" s="18" t="s">
        <v>61</v>
      </c>
      <c r="K31" s="18" t="s">
        <v>62</v>
      </c>
      <c r="L31" s="18" t="s">
        <v>63</v>
      </c>
      <c r="M31" s="18" t="s">
        <v>8</v>
      </c>
      <c r="N31" s="19" t="s">
        <v>64</v>
      </c>
      <c r="O31" s="66"/>
      <c r="AD31" s="96"/>
      <c r="AE31" s="90"/>
      <c r="AF31" s="105"/>
      <c r="AG31" s="103"/>
      <c r="AH31" s="103"/>
      <c r="AI31" s="103"/>
    </row>
    <row r="32" spans="1:36" ht="33.75" customHeight="1" thickBot="1" x14ac:dyDescent="0.3">
      <c r="A32" s="252"/>
      <c r="B32" s="239"/>
      <c r="C32" s="240"/>
      <c r="D32" s="240"/>
      <c r="E32" s="240"/>
      <c r="F32" s="241"/>
      <c r="G32" s="45"/>
      <c r="H32" s="45"/>
      <c r="I32" s="45"/>
      <c r="J32" s="45"/>
      <c r="K32" s="45"/>
      <c r="L32" s="45"/>
      <c r="M32" s="45"/>
      <c r="N32" s="45"/>
      <c r="O32" s="66"/>
      <c r="AD32" s="96" t="s">
        <v>478</v>
      </c>
      <c r="AE32" s="90"/>
      <c r="AF32" s="105"/>
      <c r="AG32" s="103"/>
      <c r="AH32" s="103"/>
      <c r="AI32" s="103"/>
    </row>
    <row r="33" spans="1:35" ht="32.25" customHeight="1" x14ac:dyDescent="0.25">
      <c r="A33" s="252"/>
      <c r="B33" s="189" t="str">
        <f>IF(ISBLANK(C20),"",B20&amp;": "&amp;C20&amp;" "&amp;D20)</f>
        <v/>
      </c>
      <c r="C33" s="189"/>
      <c r="D33" s="189"/>
      <c r="E33" s="189"/>
      <c r="F33" s="189"/>
      <c r="G33" s="59" t="str">
        <f t="shared" ref="G33:N33" si="6">IF($K20=G$31,"√","")</f>
        <v/>
      </c>
      <c r="H33" s="59" t="str">
        <f t="shared" si="6"/>
        <v/>
      </c>
      <c r="I33" s="59" t="str">
        <f t="shared" si="6"/>
        <v/>
      </c>
      <c r="J33" s="59" t="str">
        <f t="shared" si="6"/>
        <v/>
      </c>
      <c r="K33" s="59" t="str">
        <f t="shared" si="6"/>
        <v/>
      </c>
      <c r="L33" s="59" t="str">
        <f t="shared" si="6"/>
        <v/>
      </c>
      <c r="M33" s="59" t="str">
        <f t="shared" si="6"/>
        <v/>
      </c>
      <c r="N33" s="59" t="str">
        <f t="shared" si="6"/>
        <v/>
      </c>
      <c r="O33" s="66"/>
      <c r="R33" s="133" t="str">
        <f>IF(I33="√",$I$31,IF(J33="√",$J$31,IF(K33="√",$K$31,IF(L33="√",$L$31,IF(M33="√",$M$31,IF(N33="√",$N$31,""))))))</f>
        <v/>
      </c>
      <c r="S33" s="140" t="str">
        <f>IF(R33="","",VLOOKUP(R33,TableOfMQF,2,FALSE))</f>
        <v/>
      </c>
      <c r="T33" s="140"/>
      <c r="U33" s="140"/>
      <c r="V33" s="141"/>
      <c r="W33" s="142" t="str">
        <f>IF(G33="√",$G$31,IF(H33="√",$H$31,IF(I33="√",$I$31,IF(J33="√",$J$31,IF(K33="√",$K$31,IF(L33="√",$L$31,IF(M33="√",$M$31,IF(N33="√",$N$31,""))))))))</f>
        <v/>
      </c>
      <c r="X33" s="143" t="str">
        <f>"Delivery"&amp;W33</f>
        <v>Delivery</v>
      </c>
      <c r="Y33" s="11" t="str">
        <f>"ASS"&amp;W33</f>
        <v>ASS</v>
      </c>
      <c r="Z33" s="11"/>
      <c r="AA33" s="11"/>
      <c r="AB33" s="11"/>
      <c r="AC33" s="11"/>
      <c r="AD33" s="112" t="s">
        <v>455</v>
      </c>
      <c r="AE33" s="90"/>
      <c r="AF33" s="105"/>
      <c r="AG33" s="103"/>
      <c r="AH33" s="103"/>
      <c r="AI33" s="103"/>
    </row>
    <row r="34" spans="1:35" ht="32.25" customHeight="1" x14ac:dyDescent="0.25">
      <c r="A34" s="252"/>
      <c r="B34" s="189" t="str">
        <f>IF(ISBLANK(C22),"",B22&amp;": "&amp;C22&amp;" "&amp;D22)</f>
        <v/>
      </c>
      <c r="C34" s="189"/>
      <c r="D34" s="189"/>
      <c r="E34" s="189"/>
      <c r="F34" s="189"/>
      <c r="G34" s="59" t="str">
        <f t="shared" ref="G34:N34" si="7">IF($K22=G$31,"√","")</f>
        <v/>
      </c>
      <c r="H34" s="59" t="str">
        <f t="shared" si="7"/>
        <v/>
      </c>
      <c r="I34" s="59" t="str">
        <f t="shared" si="7"/>
        <v/>
      </c>
      <c r="J34" s="59" t="str">
        <f t="shared" si="7"/>
        <v/>
      </c>
      <c r="K34" s="59" t="str">
        <f t="shared" si="7"/>
        <v/>
      </c>
      <c r="L34" s="59" t="str">
        <f t="shared" si="7"/>
        <v/>
      </c>
      <c r="M34" s="59" t="str">
        <f t="shared" si="7"/>
        <v/>
      </c>
      <c r="N34" s="59" t="str">
        <f t="shared" si="7"/>
        <v/>
      </c>
      <c r="O34" s="66"/>
      <c r="R34" s="136" t="str">
        <f>IF(I34="√",$I$31,IF(J34="√",$J$31,IF(K34="√",$K$31,IF(L34="√",$L$31,IF(M34="√",$M$31,IF(N34="√",$N$31,""))))))</f>
        <v/>
      </c>
      <c r="S34" s="142" t="str">
        <f>IF(R34="","",VLOOKUP(R34,TableOfMQF,2,FALSE))</f>
        <v/>
      </c>
      <c r="T34" s="142"/>
      <c r="U34" s="142"/>
      <c r="V34" s="144"/>
      <c r="W34" s="142" t="str">
        <f>IF(G34="√",$G$31,IF(H34="√",$H$31,IF(I34="√",$I$31,IF(J34="√",$J$31,IF(K34="√",$K$31,IF(L34="√",$L$31,IF(M34="√",$M$31,IF(N34="√",$N$31,""))))))))</f>
        <v/>
      </c>
      <c r="X34" s="143" t="str">
        <f t="shared" ref="X34:X37" si="8">"Delivery"&amp;W34</f>
        <v>Delivery</v>
      </c>
      <c r="Y34" s="11" t="str">
        <f t="shared" ref="Y34:Y37" si="9">"ASS"&amp;W34</f>
        <v>ASS</v>
      </c>
      <c r="Z34" s="11"/>
      <c r="AA34" s="11"/>
      <c r="AB34" s="11"/>
      <c r="AC34" s="11"/>
      <c r="AD34" s="112" t="s">
        <v>455</v>
      </c>
      <c r="AE34" s="90"/>
      <c r="AF34" s="105"/>
      <c r="AG34" s="103"/>
      <c r="AH34" s="103"/>
      <c r="AI34" s="103"/>
    </row>
    <row r="35" spans="1:35" ht="32.25" customHeight="1" x14ac:dyDescent="0.25">
      <c r="A35" s="252"/>
      <c r="B35" s="189" t="str">
        <f>IF(ISBLANK(C24),"",B24&amp;": "&amp;C24&amp;" "&amp;D24)</f>
        <v/>
      </c>
      <c r="C35" s="189"/>
      <c r="D35" s="189"/>
      <c r="E35" s="189"/>
      <c r="F35" s="189"/>
      <c r="G35" s="59" t="str">
        <f t="shared" ref="G35:N35" si="10">IF($K24=G$31,"√","")</f>
        <v/>
      </c>
      <c r="H35" s="59" t="str">
        <f t="shared" si="10"/>
        <v/>
      </c>
      <c r="I35" s="59" t="str">
        <f t="shared" si="10"/>
        <v/>
      </c>
      <c r="J35" s="59" t="str">
        <f t="shared" si="10"/>
        <v/>
      </c>
      <c r="K35" s="59" t="str">
        <f t="shared" si="10"/>
        <v/>
      </c>
      <c r="L35" s="59" t="str">
        <f t="shared" si="10"/>
        <v/>
      </c>
      <c r="M35" s="59" t="str">
        <f t="shared" si="10"/>
        <v/>
      </c>
      <c r="N35" s="59" t="str">
        <f t="shared" si="10"/>
        <v/>
      </c>
      <c r="O35" s="66"/>
      <c r="R35" s="136" t="str">
        <f>IF(I35="√",$I$31,IF(J35="√",$J$31,IF(K35="√",$K$31,IF(L35="√",$L$31,IF(M35="√",$M$31,IF(N35="√",$N$31,""))))))</f>
        <v/>
      </c>
      <c r="S35" s="142" t="str">
        <f>IF(R35="","",VLOOKUP(R35,TableOfMQF,2,FALSE))</f>
        <v/>
      </c>
      <c r="T35" s="142"/>
      <c r="U35" s="142"/>
      <c r="V35" s="144"/>
      <c r="W35" s="142" t="str">
        <f>IF(G35="√",$G$31,IF(H35="√",$H$31,IF(I35="√",$I$31,IF(J35="√",$J$31,IF(K35="√",$K$31,IF(L35="√",$L$31,IF(M35="√",$M$31,IF(N35="√",$N$31,""))))))))</f>
        <v/>
      </c>
      <c r="X35" s="143" t="str">
        <f t="shared" si="8"/>
        <v>Delivery</v>
      </c>
      <c r="Y35" s="11" t="str">
        <f t="shared" si="9"/>
        <v>ASS</v>
      </c>
      <c r="Z35" s="11"/>
      <c r="AA35" s="11"/>
      <c r="AB35" s="11"/>
      <c r="AC35" s="11"/>
      <c r="AD35" s="112" t="s">
        <v>455</v>
      </c>
      <c r="AE35" s="90"/>
      <c r="AF35" s="105"/>
      <c r="AG35" s="103"/>
      <c r="AH35" s="103"/>
      <c r="AI35" s="103"/>
    </row>
    <row r="36" spans="1:35" ht="32.25" customHeight="1" x14ac:dyDescent="0.25">
      <c r="A36" s="252"/>
      <c r="B36" s="190" t="str">
        <f>IF(ISBLANK(C26),"",B26&amp;": "&amp;C26&amp;" "&amp;D26)</f>
        <v/>
      </c>
      <c r="C36" s="190"/>
      <c r="D36" s="190"/>
      <c r="E36" s="190"/>
      <c r="F36" s="190"/>
      <c r="G36" s="59" t="str">
        <f t="shared" ref="G36:N36" si="11">IF($K26=G$31,"√","")</f>
        <v/>
      </c>
      <c r="H36" s="59" t="str">
        <f t="shared" si="11"/>
        <v/>
      </c>
      <c r="I36" s="59" t="str">
        <f t="shared" si="11"/>
        <v/>
      </c>
      <c r="J36" s="59" t="str">
        <f t="shared" si="11"/>
        <v/>
      </c>
      <c r="K36" s="59" t="str">
        <f t="shared" si="11"/>
        <v/>
      </c>
      <c r="L36" s="59" t="str">
        <f t="shared" si="11"/>
        <v/>
      </c>
      <c r="M36" s="59" t="str">
        <f t="shared" si="11"/>
        <v/>
      </c>
      <c r="N36" s="59" t="str">
        <f t="shared" si="11"/>
        <v/>
      </c>
      <c r="O36" s="66"/>
      <c r="R36" s="136" t="str">
        <f>IF(I36="√",$I$31,IF(J36="√",$J$31,IF(K36="√",$K$31,IF(L36="√",$L$31,IF(M36="√",$M$31,IF(N36="√",$N$31,""))))))</f>
        <v/>
      </c>
      <c r="S36" s="142" t="str">
        <f>IF(R36="","",VLOOKUP(R36,TableOfMQF,2,FALSE))</f>
        <v/>
      </c>
      <c r="T36" s="142"/>
      <c r="U36" s="142"/>
      <c r="V36" s="144"/>
      <c r="W36" s="142" t="str">
        <f>IF(G36="√",$G$31,IF(H36="√",$H$31,IF(I36="√",$I$31,IF(J36="√",$J$31,IF(K36="√",$K$31,IF(L36="√",$L$31,IF(M36="√",$M$31,IF(N36="√",$N$31,""))))))))</f>
        <v/>
      </c>
      <c r="X36" s="143" t="str">
        <f t="shared" si="8"/>
        <v>Delivery</v>
      </c>
      <c r="Y36" s="11" t="str">
        <f t="shared" si="9"/>
        <v>ASS</v>
      </c>
      <c r="Z36" s="11"/>
      <c r="AA36" s="11"/>
      <c r="AB36" s="11"/>
      <c r="AC36" s="11"/>
      <c r="AD36" s="112" t="s">
        <v>455</v>
      </c>
      <c r="AE36" s="90"/>
      <c r="AF36" s="105"/>
      <c r="AG36" s="103"/>
      <c r="AH36" s="103"/>
      <c r="AI36" s="103"/>
    </row>
    <row r="37" spans="1:35" ht="32.25" customHeight="1" thickBot="1" x14ac:dyDescent="0.3">
      <c r="A37" s="252"/>
      <c r="B37" s="190" t="str">
        <f>IF(ISBLANK(C28),"",B28&amp;": "&amp;C28&amp;" "&amp;D28)</f>
        <v/>
      </c>
      <c r="C37" s="190"/>
      <c r="D37" s="190"/>
      <c r="E37" s="190"/>
      <c r="F37" s="190"/>
      <c r="G37" s="59" t="str">
        <f>IF($K28=G$31,"√","")</f>
        <v/>
      </c>
      <c r="H37" s="59" t="str">
        <f t="shared" ref="H37:N37" si="12">IF($K28=H$31,"√","")</f>
        <v/>
      </c>
      <c r="I37" s="59" t="str">
        <f t="shared" si="12"/>
        <v/>
      </c>
      <c r="J37" s="59" t="str">
        <f t="shared" si="12"/>
        <v/>
      </c>
      <c r="K37" s="59" t="str">
        <f t="shared" si="12"/>
        <v/>
      </c>
      <c r="L37" s="59" t="str">
        <f t="shared" si="12"/>
        <v/>
      </c>
      <c r="M37" s="59" t="str">
        <f t="shared" si="12"/>
        <v/>
      </c>
      <c r="N37" s="59" t="str">
        <f t="shared" si="12"/>
        <v/>
      </c>
      <c r="O37" s="66"/>
      <c r="R37" s="138" t="str">
        <f>IF(I37="√",$I$31,IF(J37="√",$J$31,IF(K37="√",$K$31,IF(L37="√",$L$31,IF(M37="√",$M$31,IF(N37="√",$N$31,""))))))</f>
        <v/>
      </c>
      <c r="S37" s="145" t="str">
        <f>IF(R37="","",VLOOKUP(R37,TableOfMQF,2,FALSE))</f>
        <v/>
      </c>
      <c r="T37" s="145"/>
      <c r="U37" s="145"/>
      <c r="V37" s="146"/>
      <c r="W37" s="142" t="str">
        <f>IF(G37="√",$G$31,IF(H37="√",$H$31,IF(I37="√",$I$31,IF(J37="√",$J$31,IF(K37="√",$K$31,IF(L37="√",$L$31,IF(M37="√",$M$31,IF(N37="√",$N$31,""))))))))</f>
        <v/>
      </c>
      <c r="X37" s="143" t="str">
        <f t="shared" si="8"/>
        <v>Delivery</v>
      </c>
      <c r="Y37" s="11" t="str">
        <f t="shared" si="9"/>
        <v>ASS</v>
      </c>
      <c r="Z37" s="11"/>
      <c r="AA37" s="11"/>
      <c r="AB37" s="11"/>
      <c r="AC37" s="11"/>
      <c r="AD37" s="112" t="s">
        <v>455</v>
      </c>
      <c r="AE37" s="90"/>
      <c r="AF37" s="105"/>
      <c r="AG37" s="103"/>
      <c r="AH37" s="103"/>
      <c r="AI37" s="103"/>
    </row>
    <row r="38" spans="1:35" ht="15" customHeight="1" x14ac:dyDescent="0.25">
      <c r="A38" s="252"/>
      <c r="B38" s="191" t="s">
        <v>175</v>
      </c>
      <c r="C38" s="192"/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3"/>
      <c r="O38" s="66"/>
      <c r="AE38" s="90"/>
      <c r="AF38" s="105"/>
      <c r="AG38" s="103"/>
      <c r="AH38" s="103"/>
      <c r="AI38" s="103"/>
    </row>
    <row r="39" spans="1:35" ht="15" customHeight="1" x14ac:dyDescent="0.25">
      <c r="A39" s="252"/>
      <c r="B39" s="194" t="s">
        <v>9</v>
      </c>
      <c r="C39" s="195"/>
      <c r="D39" s="195"/>
      <c r="E39" s="195"/>
      <c r="F39" s="195"/>
      <c r="G39" s="195"/>
      <c r="H39" s="195"/>
      <c r="I39" s="195"/>
      <c r="J39" s="195"/>
      <c r="K39" s="195"/>
      <c r="L39" s="195"/>
      <c r="M39" s="195"/>
      <c r="N39" s="226"/>
      <c r="O39" s="66"/>
      <c r="AE39" s="90"/>
      <c r="AF39" s="105"/>
      <c r="AG39" s="103"/>
      <c r="AH39" s="103"/>
      <c r="AI39" s="103"/>
    </row>
    <row r="40" spans="1:35" ht="15" customHeight="1" x14ac:dyDescent="0.25">
      <c r="A40" s="230" t="s">
        <v>39</v>
      </c>
      <c r="B40" s="191" t="s">
        <v>12</v>
      </c>
      <c r="C40" s="192"/>
      <c r="D40" s="192"/>
      <c r="E40" s="192"/>
      <c r="F40" s="192"/>
      <c r="G40" s="192"/>
      <c r="H40" s="192"/>
      <c r="I40" s="192"/>
      <c r="J40" s="192"/>
      <c r="K40" s="192"/>
      <c r="L40" s="192"/>
      <c r="M40" s="192"/>
      <c r="N40" s="193"/>
      <c r="O40" s="66"/>
      <c r="AE40" s="90"/>
      <c r="AF40" s="105"/>
      <c r="AG40" s="103"/>
      <c r="AH40" s="103"/>
      <c r="AI40" s="103"/>
    </row>
    <row r="41" spans="1:35" ht="65.25" customHeight="1" x14ac:dyDescent="0.25">
      <c r="A41" s="231"/>
      <c r="B41" s="223" t="str">
        <f>CONCATENATE(IF(S33="","",CHAR(10)&amp;S33),IF(S34="","",CHAR(10)&amp;S34),IF(S35="","",CHAR(10)&amp;S35),IF(S36="","",CHAR(10)&amp;S36),IF(S37="","",CHAR(10)&amp;S37))</f>
        <v/>
      </c>
      <c r="C41" s="224"/>
      <c r="D41" s="224"/>
      <c r="E41" s="224"/>
      <c r="F41" s="224"/>
      <c r="G41" s="224"/>
      <c r="H41" s="224"/>
      <c r="I41" s="224"/>
      <c r="J41" s="224"/>
      <c r="K41" s="224"/>
      <c r="L41" s="224"/>
      <c r="M41" s="224"/>
      <c r="N41" s="225"/>
      <c r="O41" s="66"/>
      <c r="AD41" s="94" t="s">
        <v>455</v>
      </c>
      <c r="AE41" s="90"/>
      <c r="AF41" s="105"/>
      <c r="AG41" s="103"/>
      <c r="AH41" s="103"/>
      <c r="AI41" s="103"/>
    </row>
    <row r="42" spans="1:35" ht="15" customHeight="1" x14ac:dyDescent="0.25">
      <c r="A42" s="232"/>
      <c r="B42" s="194" t="s">
        <v>390</v>
      </c>
      <c r="C42" s="195"/>
      <c r="D42" s="195"/>
      <c r="E42" s="195"/>
      <c r="F42" s="195"/>
      <c r="G42" s="195"/>
      <c r="H42" s="195"/>
      <c r="I42" s="195"/>
      <c r="J42" s="195"/>
      <c r="K42" s="195"/>
      <c r="L42" s="195"/>
      <c r="M42" s="55"/>
      <c r="N42" s="42"/>
      <c r="O42" s="66"/>
      <c r="AE42" s="90"/>
      <c r="AF42" s="105"/>
      <c r="AG42" s="103"/>
      <c r="AH42" s="103"/>
      <c r="AI42" s="103"/>
    </row>
    <row r="43" spans="1:35" ht="15" customHeight="1" thickBot="1" x14ac:dyDescent="0.3">
      <c r="A43" s="251" t="s">
        <v>443</v>
      </c>
      <c r="B43" s="219" t="s">
        <v>10</v>
      </c>
      <c r="C43" s="220"/>
      <c r="D43" s="220"/>
      <c r="E43" s="220"/>
      <c r="F43" s="220"/>
      <c r="G43" s="220"/>
      <c r="H43" s="220"/>
      <c r="I43" s="220"/>
      <c r="J43" s="220"/>
      <c r="K43" s="220"/>
      <c r="L43" s="220"/>
      <c r="M43" s="220"/>
      <c r="N43" s="221"/>
      <c r="O43" s="66"/>
      <c r="AD43" s="95" t="s">
        <v>456</v>
      </c>
      <c r="AE43" s="90"/>
      <c r="AF43" s="105"/>
      <c r="AG43" s="113" t="s">
        <v>460</v>
      </c>
      <c r="AH43" s="103"/>
      <c r="AI43" s="103"/>
    </row>
    <row r="44" spans="1:35" x14ac:dyDescent="0.25">
      <c r="A44" s="252"/>
      <c r="B44" s="272" t="s">
        <v>13</v>
      </c>
      <c r="C44" s="201" t="s">
        <v>170</v>
      </c>
      <c r="D44" s="201" t="s">
        <v>171</v>
      </c>
      <c r="E44" s="201" t="s">
        <v>172</v>
      </c>
      <c r="F44" s="201" t="s">
        <v>173</v>
      </c>
      <c r="G44" s="201" t="s">
        <v>174</v>
      </c>
      <c r="H44" s="204" t="s">
        <v>14</v>
      </c>
      <c r="I44" s="205"/>
      <c r="J44" s="205"/>
      <c r="K44" s="205"/>
      <c r="L44" s="205"/>
      <c r="M44" s="206"/>
      <c r="N44" s="201" t="s">
        <v>15</v>
      </c>
      <c r="O44" s="66"/>
      <c r="AD44" s="90" t="s">
        <v>479</v>
      </c>
      <c r="AE44" s="90"/>
      <c r="AF44" s="105"/>
      <c r="AG44" s="105" t="s">
        <v>461</v>
      </c>
      <c r="AH44" s="103"/>
      <c r="AI44" s="103"/>
    </row>
    <row r="45" spans="1:35" x14ac:dyDescent="0.25">
      <c r="A45" s="252"/>
      <c r="B45" s="273"/>
      <c r="C45" s="202"/>
      <c r="D45" s="202"/>
      <c r="E45" s="202"/>
      <c r="F45" s="202"/>
      <c r="G45" s="202"/>
      <c r="H45" s="204" t="s">
        <v>458</v>
      </c>
      <c r="I45" s="205"/>
      <c r="J45" s="205"/>
      <c r="K45" s="205"/>
      <c r="L45" s="206"/>
      <c r="M45" s="54" t="s">
        <v>457</v>
      </c>
      <c r="N45" s="202"/>
      <c r="O45" s="66"/>
      <c r="AD45" s="90" t="s">
        <v>480</v>
      </c>
      <c r="AE45" s="90"/>
      <c r="AF45" s="105"/>
      <c r="AG45" s="105" t="s">
        <v>462</v>
      </c>
      <c r="AH45" s="103"/>
      <c r="AI45" s="103"/>
    </row>
    <row r="46" spans="1:35" x14ac:dyDescent="0.25">
      <c r="A46" s="252"/>
      <c r="B46" s="273"/>
      <c r="C46" s="202"/>
      <c r="D46" s="202"/>
      <c r="E46" s="202"/>
      <c r="F46" s="202"/>
      <c r="G46" s="202"/>
      <c r="H46" s="204" t="s">
        <v>392</v>
      </c>
      <c r="I46" s="205"/>
      <c r="J46" s="205"/>
      <c r="K46" s="206"/>
      <c r="L46" s="54" t="s">
        <v>391</v>
      </c>
      <c r="M46" s="54" t="s">
        <v>391</v>
      </c>
      <c r="N46" s="202"/>
      <c r="O46" s="66"/>
      <c r="R46" s="196"/>
      <c r="S46" s="196"/>
      <c r="T46" s="196"/>
      <c r="U46" s="196"/>
      <c r="V46" s="196"/>
      <c r="W46" s="196"/>
      <c r="AD46" s="90" t="s">
        <v>481</v>
      </c>
      <c r="AE46" s="90"/>
      <c r="AF46" s="105"/>
      <c r="AG46" s="103"/>
      <c r="AH46" s="103"/>
      <c r="AI46" s="103"/>
    </row>
    <row r="47" spans="1:35" x14ac:dyDescent="0.25">
      <c r="A47" s="252"/>
      <c r="B47" s="274"/>
      <c r="C47" s="203"/>
      <c r="D47" s="203"/>
      <c r="E47" s="203"/>
      <c r="F47" s="203"/>
      <c r="G47" s="203"/>
      <c r="H47" s="54" t="s">
        <v>16</v>
      </c>
      <c r="I47" s="54" t="s">
        <v>17</v>
      </c>
      <c r="J47" s="54" t="s">
        <v>18</v>
      </c>
      <c r="K47" s="54" t="s">
        <v>19</v>
      </c>
      <c r="L47" s="54" t="s">
        <v>393</v>
      </c>
      <c r="M47" s="54" t="s">
        <v>394</v>
      </c>
      <c r="N47" s="203"/>
      <c r="O47" s="66"/>
      <c r="X47" s="130" t="s">
        <v>444</v>
      </c>
      <c r="AD47" s="90" t="s">
        <v>482</v>
      </c>
      <c r="AE47" s="90"/>
      <c r="AF47" s="105"/>
      <c r="AG47" s="103"/>
      <c r="AH47" s="103"/>
      <c r="AI47" s="103"/>
    </row>
    <row r="48" spans="1:35" ht="30.6" customHeight="1" x14ac:dyDescent="0.25">
      <c r="A48" s="252"/>
      <c r="B48" s="123"/>
      <c r="C48" s="57"/>
      <c r="D48" s="57"/>
      <c r="E48" s="57"/>
      <c r="F48" s="57"/>
      <c r="G48" s="57"/>
      <c r="H48" s="9"/>
      <c r="I48" s="9"/>
      <c r="J48" s="9"/>
      <c r="K48" s="9"/>
      <c r="L48" s="9"/>
      <c r="M48" s="9" t="str">
        <f>IF((H48*2)+I48+J48+K48+(L48*2)=0,"",(H48*2)+I48+J48+K48+(L48*2))</f>
        <v/>
      </c>
      <c r="N48" s="43" t="str">
        <f>IF(SUM(H48:M48)=0,"",SUM(H48:M48))</f>
        <v/>
      </c>
      <c r="O48" s="66"/>
      <c r="U48" s="147"/>
      <c r="V48" s="147"/>
      <c r="X48" s="130" t="e">
        <f t="shared" ref="X48:X86" si="13">IF(N48&lt;&gt;0,N48/COUNTIF(C48:G48,Tick),0)</f>
        <v>#VALUE!</v>
      </c>
      <c r="AD48" s="98" t="s">
        <v>447</v>
      </c>
      <c r="AE48" s="90"/>
      <c r="AF48" s="105"/>
      <c r="AG48" s="103"/>
      <c r="AH48" s="103"/>
      <c r="AI48" s="103"/>
    </row>
    <row r="49" spans="1:35" x14ac:dyDescent="0.25">
      <c r="A49" s="252"/>
      <c r="B49" s="123"/>
      <c r="C49" s="57"/>
      <c r="D49" s="57"/>
      <c r="E49" s="57"/>
      <c r="F49" s="57"/>
      <c r="G49" s="57"/>
      <c r="H49" s="9"/>
      <c r="I49" s="9"/>
      <c r="J49" s="9"/>
      <c r="K49" s="9"/>
      <c r="L49" s="9"/>
      <c r="M49" s="9" t="str">
        <f t="shared" ref="M49:M67" si="14">IF((H49*2)+I49+J49+K49+(L49*2)=0,"",(H49*2)+I49+J49+K49+(L49*2))</f>
        <v/>
      </c>
      <c r="N49" s="43" t="str">
        <f>IF(SUM(H49:M49)=0,"",SUM(H49:M49))</f>
        <v/>
      </c>
      <c r="O49" s="66"/>
      <c r="U49" s="147"/>
      <c r="V49" s="147"/>
      <c r="X49" s="130" t="e">
        <f t="shared" si="13"/>
        <v>#VALUE!</v>
      </c>
      <c r="AD49" s="96"/>
      <c r="AE49" s="90"/>
      <c r="AF49" s="105"/>
      <c r="AG49" s="103"/>
      <c r="AH49" s="103"/>
      <c r="AI49" s="103"/>
    </row>
    <row r="50" spans="1:35" x14ac:dyDescent="0.25">
      <c r="A50" s="252"/>
      <c r="B50" s="123"/>
      <c r="C50" s="57"/>
      <c r="D50" s="57"/>
      <c r="E50" s="57"/>
      <c r="F50" s="57"/>
      <c r="G50" s="57"/>
      <c r="H50" s="9"/>
      <c r="I50" s="9"/>
      <c r="J50" s="9"/>
      <c r="K50" s="9"/>
      <c r="L50" s="9"/>
      <c r="M50" s="9" t="str">
        <f t="shared" si="14"/>
        <v/>
      </c>
      <c r="N50" s="43" t="str">
        <f t="shared" ref="N50:N67" si="15">IF(SUM(H50:M50)=0,"",SUM(H50:M50))</f>
        <v/>
      </c>
      <c r="O50" s="66"/>
      <c r="U50" s="147"/>
      <c r="V50" s="147"/>
      <c r="X50" s="130" t="e">
        <f t="shared" si="13"/>
        <v>#VALUE!</v>
      </c>
      <c r="AD50" s="96"/>
      <c r="AE50" s="90"/>
      <c r="AF50" s="105"/>
      <c r="AG50" s="103"/>
      <c r="AH50" s="103"/>
      <c r="AI50" s="103"/>
    </row>
    <row r="51" spans="1:35" x14ac:dyDescent="0.25">
      <c r="A51" s="252"/>
      <c r="B51" s="123"/>
      <c r="C51" s="57"/>
      <c r="D51" s="57"/>
      <c r="E51" s="57"/>
      <c r="F51" s="57"/>
      <c r="G51" s="57"/>
      <c r="H51" s="9"/>
      <c r="I51" s="9"/>
      <c r="J51" s="9"/>
      <c r="K51" s="9"/>
      <c r="L51" s="9"/>
      <c r="M51" s="9" t="str">
        <f t="shared" si="14"/>
        <v/>
      </c>
      <c r="N51" s="43" t="str">
        <f t="shared" si="15"/>
        <v/>
      </c>
      <c r="O51" s="66"/>
      <c r="U51" s="147"/>
      <c r="V51" s="147"/>
      <c r="X51" s="130" t="e">
        <f t="shared" si="13"/>
        <v>#VALUE!</v>
      </c>
      <c r="AD51" s="96"/>
      <c r="AE51" s="90"/>
      <c r="AF51" s="105"/>
      <c r="AG51" s="103"/>
      <c r="AH51" s="103"/>
      <c r="AI51" s="103"/>
    </row>
    <row r="52" spans="1:35" x14ac:dyDescent="0.25">
      <c r="A52" s="252"/>
      <c r="B52" s="123"/>
      <c r="C52" s="57"/>
      <c r="D52" s="57"/>
      <c r="E52" s="57"/>
      <c r="F52" s="57"/>
      <c r="G52" s="57"/>
      <c r="H52" s="9"/>
      <c r="I52" s="9"/>
      <c r="J52" s="9"/>
      <c r="K52" s="9"/>
      <c r="L52" s="9"/>
      <c r="M52" s="9" t="str">
        <f t="shared" si="14"/>
        <v/>
      </c>
      <c r="N52" s="43" t="str">
        <f t="shared" si="15"/>
        <v/>
      </c>
      <c r="O52" s="66"/>
      <c r="U52" s="147"/>
      <c r="V52" s="147"/>
      <c r="X52" s="130" t="e">
        <f t="shared" si="13"/>
        <v>#VALUE!</v>
      </c>
      <c r="AD52" s="96"/>
      <c r="AE52" s="90"/>
      <c r="AF52" s="105"/>
      <c r="AG52" s="103"/>
      <c r="AH52" s="103"/>
      <c r="AI52" s="103"/>
    </row>
    <row r="53" spans="1:35" x14ac:dyDescent="0.25">
      <c r="A53" s="252"/>
      <c r="B53" s="123"/>
      <c r="C53" s="57"/>
      <c r="D53" s="57"/>
      <c r="E53" s="57"/>
      <c r="F53" s="57"/>
      <c r="G53" s="57"/>
      <c r="H53" s="9"/>
      <c r="I53" s="9"/>
      <c r="J53" s="9"/>
      <c r="K53" s="9"/>
      <c r="L53" s="9"/>
      <c r="M53" s="9" t="str">
        <f t="shared" si="14"/>
        <v/>
      </c>
      <c r="N53" s="43" t="str">
        <f t="shared" si="15"/>
        <v/>
      </c>
      <c r="O53" s="66"/>
      <c r="U53" s="147"/>
      <c r="V53" s="147"/>
      <c r="X53" s="130" t="e">
        <f t="shared" si="13"/>
        <v>#VALUE!</v>
      </c>
      <c r="AD53" s="96"/>
      <c r="AE53" s="90"/>
      <c r="AF53" s="105"/>
      <c r="AG53" s="103"/>
      <c r="AH53" s="103"/>
      <c r="AI53" s="103"/>
    </row>
    <row r="54" spans="1:35" x14ac:dyDescent="0.25">
      <c r="A54" s="252"/>
      <c r="B54" s="123"/>
      <c r="C54" s="57"/>
      <c r="D54" s="57"/>
      <c r="E54" s="57"/>
      <c r="F54" s="57"/>
      <c r="G54" s="57"/>
      <c r="H54" s="9"/>
      <c r="I54" s="9"/>
      <c r="J54" s="9"/>
      <c r="K54" s="9"/>
      <c r="L54" s="9"/>
      <c r="M54" s="9" t="str">
        <f t="shared" si="14"/>
        <v/>
      </c>
      <c r="N54" s="43" t="str">
        <f t="shared" si="15"/>
        <v/>
      </c>
      <c r="O54" s="66"/>
      <c r="U54" s="147"/>
      <c r="V54" s="147"/>
      <c r="X54" s="130" t="e">
        <f t="shared" si="13"/>
        <v>#VALUE!</v>
      </c>
      <c r="AD54" s="96"/>
      <c r="AE54" s="90"/>
      <c r="AF54" s="105"/>
      <c r="AG54" s="103"/>
      <c r="AH54" s="103"/>
      <c r="AI54" s="103"/>
    </row>
    <row r="55" spans="1:35" x14ac:dyDescent="0.25">
      <c r="A55" s="252"/>
      <c r="B55" s="123"/>
      <c r="C55" s="57"/>
      <c r="D55" s="57"/>
      <c r="E55" s="57"/>
      <c r="F55" s="57"/>
      <c r="G55" s="57"/>
      <c r="H55" s="9"/>
      <c r="I55" s="9"/>
      <c r="J55" s="9"/>
      <c r="K55" s="9"/>
      <c r="L55" s="9"/>
      <c r="M55" s="9" t="str">
        <f t="shared" si="14"/>
        <v/>
      </c>
      <c r="N55" s="43" t="str">
        <f t="shared" si="15"/>
        <v/>
      </c>
      <c r="O55" s="66"/>
      <c r="U55" s="147"/>
      <c r="V55" s="147"/>
      <c r="X55" s="130" t="e">
        <f t="shared" si="13"/>
        <v>#VALUE!</v>
      </c>
      <c r="AD55" s="96"/>
      <c r="AE55" s="90"/>
      <c r="AF55" s="105"/>
      <c r="AG55" s="103"/>
      <c r="AH55" s="103"/>
      <c r="AI55" s="103"/>
    </row>
    <row r="56" spans="1:35" x14ac:dyDescent="0.25">
      <c r="A56" s="252"/>
      <c r="B56" s="123"/>
      <c r="C56" s="57"/>
      <c r="D56" s="57"/>
      <c r="E56" s="57"/>
      <c r="F56" s="57"/>
      <c r="G56" s="57"/>
      <c r="H56" s="9"/>
      <c r="I56" s="9"/>
      <c r="J56" s="9"/>
      <c r="K56" s="9"/>
      <c r="L56" s="9"/>
      <c r="M56" s="9" t="str">
        <f t="shared" si="14"/>
        <v/>
      </c>
      <c r="N56" s="43" t="str">
        <f t="shared" si="15"/>
        <v/>
      </c>
      <c r="O56" s="66"/>
      <c r="U56" s="147"/>
      <c r="V56" s="147"/>
      <c r="X56" s="130" t="e">
        <f t="shared" si="13"/>
        <v>#VALUE!</v>
      </c>
      <c r="AD56" s="96"/>
      <c r="AE56" s="90"/>
      <c r="AF56" s="105"/>
      <c r="AG56" s="103"/>
      <c r="AH56" s="103"/>
      <c r="AI56" s="103"/>
    </row>
    <row r="57" spans="1:35" x14ac:dyDescent="0.25">
      <c r="A57" s="252"/>
      <c r="B57" s="123"/>
      <c r="C57" s="57"/>
      <c r="D57" s="57"/>
      <c r="E57" s="57"/>
      <c r="F57" s="57"/>
      <c r="G57" s="57"/>
      <c r="H57" s="9"/>
      <c r="I57" s="9"/>
      <c r="J57" s="9"/>
      <c r="K57" s="9"/>
      <c r="L57" s="9"/>
      <c r="M57" s="9" t="str">
        <f t="shared" si="14"/>
        <v/>
      </c>
      <c r="N57" s="43" t="str">
        <f t="shared" si="15"/>
        <v/>
      </c>
      <c r="O57" s="66"/>
      <c r="U57" s="147"/>
      <c r="V57" s="147"/>
      <c r="X57" s="130" t="e">
        <f t="shared" si="13"/>
        <v>#VALUE!</v>
      </c>
      <c r="AD57" s="96"/>
      <c r="AE57" s="90"/>
      <c r="AF57" s="105"/>
      <c r="AG57" s="103"/>
      <c r="AH57" s="103"/>
      <c r="AI57" s="103"/>
    </row>
    <row r="58" spans="1:35" x14ac:dyDescent="0.25">
      <c r="A58" s="252"/>
      <c r="B58" s="123"/>
      <c r="C58" s="57"/>
      <c r="D58" s="57"/>
      <c r="E58" s="57"/>
      <c r="F58" s="57"/>
      <c r="G58" s="57"/>
      <c r="H58" s="9"/>
      <c r="I58" s="9"/>
      <c r="J58" s="9"/>
      <c r="K58" s="9"/>
      <c r="L58" s="9"/>
      <c r="M58" s="9" t="str">
        <f t="shared" si="14"/>
        <v/>
      </c>
      <c r="N58" s="43" t="str">
        <f t="shared" si="15"/>
        <v/>
      </c>
      <c r="O58" s="66"/>
      <c r="U58" s="147"/>
      <c r="V58" s="147"/>
      <c r="X58" s="130" t="e">
        <f t="shared" si="13"/>
        <v>#VALUE!</v>
      </c>
      <c r="AD58" s="96"/>
      <c r="AE58" s="90"/>
      <c r="AF58" s="105"/>
      <c r="AG58" s="103"/>
      <c r="AH58" s="103"/>
      <c r="AI58" s="103"/>
    </row>
    <row r="59" spans="1:35" x14ac:dyDescent="0.25">
      <c r="A59" s="252"/>
      <c r="B59" s="123"/>
      <c r="C59" s="57"/>
      <c r="D59" s="57"/>
      <c r="E59" s="57"/>
      <c r="F59" s="57"/>
      <c r="G59" s="57"/>
      <c r="H59" s="9"/>
      <c r="I59" s="9"/>
      <c r="J59" s="9"/>
      <c r="K59" s="9"/>
      <c r="L59" s="9"/>
      <c r="M59" s="9" t="str">
        <f t="shared" si="14"/>
        <v/>
      </c>
      <c r="N59" s="43" t="str">
        <f t="shared" si="15"/>
        <v/>
      </c>
      <c r="O59" s="66"/>
      <c r="U59" s="147"/>
      <c r="V59" s="147"/>
      <c r="X59" s="130" t="e">
        <f t="shared" si="13"/>
        <v>#VALUE!</v>
      </c>
      <c r="AD59" s="96"/>
      <c r="AE59" s="90"/>
      <c r="AF59" s="105"/>
      <c r="AG59" s="103"/>
      <c r="AH59" s="103"/>
      <c r="AI59" s="103"/>
    </row>
    <row r="60" spans="1:35" x14ac:dyDescent="0.25">
      <c r="A60" s="252"/>
      <c r="B60" s="123"/>
      <c r="C60" s="57"/>
      <c r="D60" s="57"/>
      <c r="E60" s="57"/>
      <c r="F60" s="57"/>
      <c r="G60" s="57"/>
      <c r="H60" s="9"/>
      <c r="I60" s="9"/>
      <c r="J60" s="9"/>
      <c r="K60" s="9"/>
      <c r="L60" s="9"/>
      <c r="M60" s="9" t="str">
        <f t="shared" si="14"/>
        <v/>
      </c>
      <c r="N60" s="43" t="str">
        <f t="shared" si="15"/>
        <v/>
      </c>
      <c r="O60" s="66"/>
      <c r="U60" s="147"/>
      <c r="V60" s="147"/>
      <c r="X60" s="130" t="e">
        <f t="shared" si="13"/>
        <v>#VALUE!</v>
      </c>
      <c r="AD60" s="96"/>
      <c r="AE60" s="90"/>
      <c r="AF60" s="105"/>
      <c r="AG60" s="103"/>
      <c r="AH60" s="103"/>
      <c r="AI60" s="103"/>
    </row>
    <row r="61" spans="1:35" x14ac:dyDescent="0.25">
      <c r="A61" s="252"/>
      <c r="B61" s="123"/>
      <c r="C61" s="57"/>
      <c r="D61" s="57"/>
      <c r="E61" s="57"/>
      <c r="F61" s="57"/>
      <c r="G61" s="57"/>
      <c r="H61" s="9"/>
      <c r="I61" s="9"/>
      <c r="J61" s="9"/>
      <c r="K61" s="9"/>
      <c r="L61" s="9"/>
      <c r="M61" s="9" t="str">
        <f t="shared" si="14"/>
        <v/>
      </c>
      <c r="N61" s="43" t="str">
        <f t="shared" si="15"/>
        <v/>
      </c>
      <c r="O61" s="66"/>
      <c r="U61" s="147"/>
      <c r="V61" s="147"/>
      <c r="X61" s="130" t="e">
        <f t="shared" si="13"/>
        <v>#VALUE!</v>
      </c>
      <c r="AD61" s="96"/>
      <c r="AE61" s="90"/>
      <c r="AF61" s="105"/>
      <c r="AG61" s="103"/>
      <c r="AH61" s="103"/>
      <c r="AI61" s="103"/>
    </row>
    <row r="62" spans="1:35" x14ac:dyDescent="0.25">
      <c r="A62" s="252"/>
      <c r="B62" s="123"/>
      <c r="C62" s="57"/>
      <c r="D62" s="57"/>
      <c r="E62" s="57"/>
      <c r="F62" s="57"/>
      <c r="G62" s="57"/>
      <c r="H62" s="9"/>
      <c r="I62" s="9"/>
      <c r="J62" s="9"/>
      <c r="K62" s="9"/>
      <c r="L62" s="9"/>
      <c r="M62" s="9" t="str">
        <f t="shared" si="14"/>
        <v/>
      </c>
      <c r="N62" s="43" t="str">
        <f t="shared" si="15"/>
        <v/>
      </c>
      <c r="O62" s="66"/>
      <c r="U62" s="147"/>
      <c r="V62" s="147"/>
      <c r="X62" s="130" t="e">
        <f t="shared" si="13"/>
        <v>#VALUE!</v>
      </c>
      <c r="AD62" s="96"/>
      <c r="AE62" s="90"/>
      <c r="AF62" s="105"/>
      <c r="AG62" s="103"/>
      <c r="AH62" s="103"/>
      <c r="AI62" s="103"/>
    </row>
    <row r="63" spans="1:35" x14ac:dyDescent="0.25">
      <c r="A63" s="252"/>
      <c r="B63" s="123"/>
      <c r="C63" s="57"/>
      <c r="D63" s="57"/>
      <c r="E63" s="57"/>
      <c r="F63" s="57"/>
      <c r="G63" s="57"/>
      <c r="H63" s="9"/>
      <c r="I63" s="9"/>
      <c r="J63" s="9"/>
      <c r="K63" s="9"/>
      <c r="L63" s="9"/>
      <c r="M63" s="9" t="str">
        <f t="shared" si="14"/>
        <v/>
      </c>
      <c r="N63" s="43" t="str">
        <f t="shared" si="15"/>
        <v/>
      </c>
      <c r="O63" s="66"/>
      <c r="U63" s="147"/>
      <c r="V63" s="147"/>
      <c r="X63" s="130" t="e">
        <f t="shared" si="13"/>
        <v>#VALUE!</v>
      </c>
      <c r="AD63" s="96"/>
      <c r="AE63" s="90"/>
      <c r="AF63" s="105"/>
      <c r="AG63" s="103"/>
      <c r="AH63" s="103"/>
      <c r="AI63" s="103"/>
    </row>
    <row r="64" spans="1:35" x14ac:dyDescent="0.25">
      <c r="A64" s="252"/>
      <c r="B64" s="123"/>
      <c r="C64" s="57"/>
      <c r="D64" s="57"/>
      <c r="E64" s="57"/>
      <c r="F64" s="57"/>
      <c r="G64" s="57"/>
      <c r="H64" s="9"/>
      <c r="I64" s="9"/>
      <c r="J64" s="9"/>
      <c r="K64" s="9"/>
      <c r="L64" s="9"/>
      <c r="M64" s="9" t="str">
        <f t="shared" si="14"/>
        <v/>
      </c>
      <c r="N64" s="43" t="str">
        <f t="shared" si="15"/>
        <v/>
      </c>
      <c r="O64" s="66"/>
      <c r="U64" s="147"/>
      <c r="V64" s="147"/>
      <c r="X64" s="130" t="e">
        <f t="shared" si="13"/>
        <v>#VALUE!</v>
      </c>
      <c r="AD64" s="96"/>
      <c r="AE64" s="90"/>
      <c r="AF64" s="105"/>
      <c r="AG64" s="103"/>
      <c r="AH64" s="103"/>
      <c r="AI64" s="103"/>
    </row>
    <row r="65" spans="1:35" x14ac:dyDescent="0.25">
      <c r="A65" s="252"/>
      <c r="B65" s="123"/>
      <c r="C65" s="57"/>
      <c r="D65" s="57"/>
      <c r="E65" s="57"/>
      <c r="F65" s="57"/>
      <c r="G65" s="57"/>
      <c r="H65" s="9"/>
      <c r="I65" s="9"/>
      <c r="J65" s="9"/>
      <c r="K65" s="9"/>
      <c r="L65" s="9"/>
      <c r="M65" s="9" t="str">
        <f t="shared" si="14"/>
        <v/>
      </c>
      <c r="N65" s="43" t="str">
        <f t="shared" si="15"/>
        <v/>
      </c>
      <c r="O65" s="66"/>
      <c r="U65" s="147"/>
      <c r="V65" s="147"/>
      <c r="X65" s="130" t="e">
        <f t="shared" si="13"/>
        <v>#VALUE!</v>
      </c>
      <c r="AD65" s="96"/>
      <c r="AE65" s="90"/>
      <c r="AF65" s="105"/>
      <c r="AG65" s="103"/>
      <c r="AH65" s="103"/>
      <c r="AI65" s="103"/>
    </row>
    <row r="66" spans="1:35" x14ac:dyDescent="0.25">
      <c r="A66" s="252"/>
      <c r="B66" s="123"/>
      <c r="C66" s="57"/>
      <c r="D66" s="57"/>
      <c r="E66" s="57"/>
      <c r="F66" s="57"/>
      <c r="G66" s="57"/>
      <c r="H66" s="9"/>
      <c r="I66" s="9"/>
      <c r="J66" s="9"/>
      <c r="K66" s="9"/>
      <c r="L66" s="9"/>
      <c r="M66" s="9" t="str">
        <f t="shared" si="14"/>
        <v/>
      </c>
      <c r="N66" s="43" t="str">
        <f t="shared" si="15"/>
        <v/>
      </c>
      <c r="O66" s="66"/>
      <c r="U66" s="147"/>
      <c r="V66" s="147"/>
      <c r="X66" s="130" t="e">
        <f t="shared" si="13"/>
        <v>#VALUE!</v>
      </c>
      <c r="AD66" s="96"/>
      <c r="AE66" s="90"/>
      <c r="AF66" s="105"/>
      <c r="AG66" s="103"/>
      <c r="AH66" s="103"/>
      <c r="AI66" s="103"/>
    </row>
    <row r="67" spans="1:35" x14ac:dyDescent="0.25">
      <c r="A67" s="252"/>
      <c r="B67" s="123"/>
      <c r="C67" s="57"/>
      <c r="D67" s="57"/>
      <c r="E67" s="57"/>
      <c r="F67" s="57"/>
      <c r="G67" s="57"/>
      <c r="H67" s="9"/>
      <c r="I67" s="9"/>
      <c r="J67" s="9"/>
      <c r="K67" s="9"/>
      <c r="L67" s="9"/>
      <c r="M67" s="9" t="str">
        <f t="shared" si="14"/>
        <v/>
      </c>
      <c r="N67" s="43" t="str">
        <f t="shared" si="15"/>
        <v/>
      </c>
      <c r="O67" s="66"/>
      <c r="U67" s="147"/>
      <c r="V67" s="147"/>
      <c r="X67" s="130" t="e">
        <f t="shared" si="13"/>
        <v>#VALUE!</v>
      </c>
      <c r="AD67" s="96"/>
      <c r="AE67" s="90"/>
      <c r="AF67" s="105"/>
      <c r="AG67" s="103"/>
      <c r="AH67" s="103"/>
      <c r="AI67" s="103"/>
    </row>
    <row r="68" spans="1:35" x14ac:dyDescent="0.25">
      <c r="A68" s="252"/>
      <c r="B68" s="269" t="s">
        <v>723</v>
      </c>
      <c r="C68" s="270"/>
      <c r="D68" s="270"/>
      <c r="E68" s="270"/>
      <c r="F68" s="270"/>
      <c r="G68" s="271"/>
      <c r="H68" s="53">
        <f>SUM(H48:H67)</f>
        <v>0</v>
      </c>
      <c r="I68" s="53">
        <f t="shared" ref="I68:L68" si="16">SUM(I48:I67)</f>
        <v>0</v>
      </c>
      <c r="J68" s="53">
        <f t="shared" si="16"/>
        <v>0</v>
      </c>
      <c r="K68" s="53">
        <f t="shared" si="16"/>
        <v>0</v>
      </c>
      <c r="L68" s="53">
        <f t="shared" si="16"/>
        <v>0</v>
      </c>
      <c r="M68" s="53">
        <f>SUM(M48:M67)</f>
        <v>0</v>
      </c>
      <c r="N68" s="46">
        <f>SUM(N48:N67)</f>
        <v>0</v>
      </c>
      <c r="O68" s="66"/>
      <c r="U68" s="147"/>
      <c r="V68" s="147"/>
      <c r="X68" s="130">
        <f t="shared" si="13"/>
        <v>0</v>
      </c>
      <c r="AD68" s="96"/>
      <c r="AE68" s="90"/>
      <c r="AF68" s="105"/>
      <c r="AG68" s="103"/>
      <c r="AH68" s="103"/>
      <c r="AI68" s="103"/>
    </row>
    <row r="69" spans="1:35" x14ac:dyDescent="0.25">
      <c r="A69" s="252"/>
      <c r="B69" s="214" t="s">
        <v>502</v>
      </c>
      <c r="C69" s="215"/>
      <c r="D69" s="215"/>
      <c r="E69" s="215"/>
      <c r="F69" s="215"/>
      <c r="G69" s="216"/>
      <c r="H69" s="213">
        <f>SUM(H48:L67)</f>
        <v>0</v>
      </c>
      <c r="I69" s="213"/>
      <c r="J69" s="213"/>
      <c r="K69" s="213"/>
      <c r="L69" s="213"/>
      <c r="M69" s="53">
        <f>SUM(M48:M67)</f>
        <v>0</v>
      </c>
      <c r="N69" s="46">
        <f>SUM(N48:N67)</f>
        <v>0</v>
      </c>
      <c r="O69" s="66"/>
      <c r="U69" s="147"/>
      <c r="V69" s="147"/>
      <c r="AD69" s="96"/>
      <c r="AE69" s="90"/>
      <c r="AF69" s="105"/>
      <c r="AG69" s="103"/>
      <c r="AH69" s="103"/>
      <c r="AI69" s="103"/>
    </row>
    <row r="70" spans="1:35" ht="18.75" customHeight="1" x14ac:dyDescent="0.25">
      <c r="A70" s="252"/>
      <c r="B70" s="120" t="s">
        <v>490</v>
      </c>
      <c r="C70" s="20" t="s">
        <v>170</v>
      </c>
      <c r="D70" s="20" t="s">
        <v>171</v>
      </c>
      <c r="E70" s="20" t="s">
        <v>172</v>
      </c>
      <c r="F70" s="20" t="s">
        <v>173</v>
      </c>
      <c r="G70" s="20" t="s">
        <v>174</v>
      </c>
      <c r="H70" s="222" t="s">
        <v>458</v>
      </c>
      <c r="I70" s="222"/>
      <c r="J70" s="222"/>
      <c r="K70" s="222"/>
      <c r="L70" s="222"/>
      <c r="M70" s="54" t="s">
        <v>457</v>
      </c>
      <c r="N70" s="54" t="s">
        <v>15</v>
      </c>
      <c r="O70" s="66"/>
      <c r="U70" s="147"/>
      <c r="V70" s="147"/>
      <c r="AE70" s="90"/>
      <c r="AF70" s="105"/>
      <c r="AG70" s="103"/>
      <c r="AH70" s="103"/>
      <c r="AI70" s="103"/>
    </row>
    <row r="71" spans="1:35" x14ac:dyDescent="0.25">
      <c r="A71" s="252"/>
      <c r="B71" s="150"/>
      <c r="C71" s="48" t="str">
        <f>IF(ISBLANK($B71),"",IF(OR($B71=$N$20,$B71=$N$21),"√",""))</f>
        <v/>
      </c>
      <c r="D71" s="48" t="str">
        <f>IF(ISBLANK($B71),"",IF(OR($B71=$N$22,$B71=$N$23),"√",""))</f>
        <v/>
      </c>
      <c r="E71" s="48" t="str">
        <f>IF(ISBLANK($B71),"",IF(OR($B71=$N$24,$B71=$N$25),"√",""))</f>
        <v/>
      </c>
      <c r="F71" s="48" t="str">
        <f>IF(ISBLANK($B71),"",IF(OR($B71=$N$26,$B71=$N$27),"√",""))</f>
        <v/>
      </c>
      <c r="G71" s="48" t="str">
        <f>IF(ISBLANK($B71),"",IF(OR($B71=$N$28,$B71=$N$29),"√",""))</f>
        <v/>
      </c>
      <c r="H71" s="210"/>
      <c r="I71" s="211"/>
      <c r="J71" s="211"/>
      <c r="K71" s="211"/>
      <c r="L71" s="212"/>
      <c r="M71" s="9"/>
      <c r="N71" s="43" t="str">
        <f>IF(SUM(H71:M71)=0,"",SUM(H71:M71))</f>
        <v/>
      </c>
      <c r="O71" s="66"/>
      <c r="Q71" s="128" t="str">
        <f t="shared" ref="Q71:Q88" si="17">IF(ISBLANK(B71),"",IF(ISNUMBER(MATCH(B71,$N$20:$N$29,0)),1,0))</f>
        <v/>
      </c>
      <c r="V71" s="147"/>
      <c r="X71" s="130" t="e">
        <f t="shared" si="13"/>
        <v>#VALUE!</v>
      </c>
      <c r="AD71" s="90" t="s">
        <v>506</v>
      </c>
      <c r="AE71" s="90"/>
      <c r="AF71" s="105"/>
      <c r="AG71" s="103"/>
      <c r="AH71" s="103"/>
      <c r="AI71" s="103"/>
    </row>
    <row r="72" spans="1:35" x14ac:dyDescent="0.25">
      <c r="A72" s="252"/>
      <c r="B72" s="150"/>
      <c r="C72" s="48" t="str">
        <f t="shared" ref="C72:C78" si="18">IF(ISBLANK($B72),"",IF(OR($B72=$N$20,$B72=$N$21),"√",""))</f>
        <v/>
      </c>
      <c r="D72" s="48" t="str">
        <f t="shared" ref="D72:D78" si="19">IF(ISBLANK($B72),"",IF(OR($B72=$N$22,$B72=$N$23),"√",""))</f>
        <v/>
      </c>
      <c r="E72" s="48" t="str">
        <f t="shared" ref="E72:E78" si="20">IF(ISBLANK($B72),"",IF(OR($B72=$N$24,$B72=$N$25),"√",""))</f>
        <v/>
      </c>
      <c r="F72" s="48" t="str">
        <f t="shared" ref="F72:F78" si="21">IF(ISBLANK($B72),"",IF(OR($B72=$N$26,$B72=$N$27),"√",""))</f>
        <v/>
      </c>
      <c r="G72" s="48" t="str">
        <f t="shared" ref="G72:G78" si="22">IF(ISBLANK($B72),"",IF(OR($B72=$N$28,$B72=$N$29),"√",""))</f>
        <v/>
      </c>
      <c r="H72" s="210"/>
      <c r="I72" s="211"/>
      <c r="J72" s="211"/>
      <c r="K72" s="211"/>
      <c r="L72" s="212"/>
      <c r="M72" s="9"/>
      <c r="N72" s="43" t="str">
        <f t="shared" ref="N72:N78" si="23">IF(SUM(H72:M72)=0,"",SUM(H72:M72))</f>
        <v/>
      </c>
      <c r="O72" s="66"/>
      <c r="Q72" s="128" t="str">
        <f t="shared" si="17"/>
        <v/>
      </c>
      <c r="V72" s="147"/>
      <c r="X72" s="130" t="e">
        <f t="shared" si="13"/>
        <v>#VALUE!</v>
      </c>
      <c r="AD72" s="115" t="s">
        <v>463</v>
      </c>
      <c r="AE72" s="90"/>
      <c r="AF72" s="105"/>
      <c r="AG72" s="103"/>
      <c r="AH72" s="103"/>
      <c r="AI72" s="103"/>
    </row>
    <row r="73" spans="1:35" x14ac:dyDescent="0.25">
      <c r="A73" s="252"/>
      <c r="B73" s="150"/>
      <c r="C73" s="48" t="str">
        <f t="shared" si="18"/>
        <v/>
      </c>
      <c r="D73" s="48" t="str">
        <f t="shared" si="19"/>
        <v/>
      </c>
      <c r="E73" s="48" t="str">
        <f t="shared" si="20"/>
        <v/>
      </c>
      <c r="F73" s="48" t="str">
        <f t="shared" si="21"/>
        <v/>
      </c>
      <c r="G73" s="48" t="str">
        <f t="shared" si="22"/>
        <v/>
      </c>
      <c r="H73" s="210"/>
      <c r="I73" s="211"/>
      <c r="J73" s="211"/>
      <c r="K73" s="211"/>
      <c r="L73" s="212"/>
      <c r="M73" s="9"/>
      <c r="N73" s="43" t="str">
        <f t="shared" si="23"/>
        <v/>
      </c>
      <c r="O73" s="66"/>
      <c r="Q73" s="128" t="str">
        <f t="shared" si="17"/>
        <v/>
      </c>
      <c r="V73" s="147"/>
      <c r="X73" s="130" t="e">
        <f t="shared" si="13"/>
        <v>#VALUE!</v>
      </c>
      <c r="AD73" s="115" t="s">
        <v>464</v>
      </c>
      <c r="AE73" s="90"/>
      <c r="AF73" s="105"/>
      <c r="AG73" s="103"/>
      <c r="AH73" s="103"/>
      <c r="AI73" s="103"/>
    </row>
    <row r="74" spans="1:35" x14ac:dyDescent="0.25">
      <c r="A74" s="252"/>
      <c r="B74" s="150"/>
      <c r="C74" s="48" t="str">
        <f t="shared" si="18"/>
        <v/>
      </c>
      <c r="D74" s="48" t="str">
        <f t="shared" si="19"/>
        <v/>
      </c>
      <c r="E74" s="48" t="str">
        <f t="shared" si="20"/>
        <v/>
      </c>
      <c r="F74" s="48" t="str">
        <f t="shared" si="21"/>
        <v/>
      </c>
      <c r="G74" s="48" t="str">
        <f t="shared" si="22"/>
        <v/>
      </c>
      <c r="H74" s="210"/>
      <c r="I74" s="211"/>
      <c r="J74" s="211"/>
      <c r="K74" s="211"/>
      <c r="L74" s="212"/>
      <c r="M74" s="9"/>
      <c r="N74" s="43" t="str">
        <f t="shared" si="23"/>
        <v/>
      </c>
      <c r="O74" s="66"/>
      <c r="Q74" s="128" t="str">
        <f t="shared" si="17"/>
        <v/>
      </c>
      <c r="V74" s="147"/>
      <c r="X74" s="130" t="e">
        <f t="shared" si="13"/>
        <v>#VALUE!</v>
      </c>
      <c r="AD74" s="115" t="s">
        <v>465</v>
      </c>
      <c r="AE74" s="90"/>
      <c r="AF74" s="105"/>
      <c r="AG74" s="103"/>
      <c r="AH74" s="103"/>
      <c r="AI74" s="103"/>
    </row>
    <row r="75" spans="1:35" x14ac:dyDescent="0.25">
      <c r="A75" s="252"/>
      <c r="B75" s="150"/>
      <c r="C75" s="48" t="str">
        <f t="shared" si="18"/>
        <v/>
      </c>
      <c r="D75" s="48" t="str">
        <f t="shared" si="19"/>
        <v/>
      </c>
      <c r="E75" s="48" t="str">
        <f t="shared" si="20"/>
        <v/>
      </c>
      <c r="F75" s="48" t="str">
        <f t="shared" si="21"/>
        <v/>
      </c>
      <c r="G75" s="48" t="str">
        <f t="shared" si="22"/>
        <v/>
      </c>
      <c r="H75" s="210"/>
      <c r="I75" s="211"/>
      <c r="J75" s="211"/>
      <c r="K75" s="211"/>
      <c r="L75" s="212"/>
      <c r="M75" s="9"/>
      <c r="N75" s="43" t="str">
        <f t="shared" si="23"/>
        <v/>
      </c>
      <c r="O75" s="66"/>
      <c r="Q75" s="128" t="str">
        <f t="shared" si="17"/>
        <v/>
      </c>
      <c r="V75" s="147"/>
      <c r="X75" s="130" t="e">
        <f t="shared" si="13"/>
        <v>#VALUE!</v>
      </c>
      <c r="AD75" s="94"/>
      <c r="AE75" s="90"/>
      <c r="AF75" s="105"/>
      <c r="AG75" s="103"/>
      <c r="AH75" s="103"/>
      <c r="AI75" s="103"/>
    </row>
    <row r="76" spans="1:35" x14ac:dyDescent="0.25">
      <c r="A76" s="252"/>
      <c r="B76" s="150"/>
      <c r="C76" s="48" t="str">
        <f t="shared" si="18"/>
        <v/>
      </c>
      <c r="D76" s="48" t="str">
        <f t="shared" si="19"/>
        <v/>
      </c>
      <c r="E76" s="48" t="str">
        <f t="shared" si="20"/>
        <v/>
      </c>
      <c r="F76" s="48" t="str">
        <f t="shared" si="21"/>
        <v/>
      </c>
      <c r="G76" s="48" t="str">
        <f t="shared" si="22"/>
        <v/>
      </c>
      <c r="H76" s="210"/>
      <c r="I76" s="211"/>
      <c r="J76" s="211"/>
      <c r="K76" s="211"/>
      <c r="L76" s="212"/>
      <c r="M76" s="9"/>
      <c r="N76" s="43" t="str">
        <f t="shared" si="23"/>
        <v/>
      </c>
      <c r="O76" s="66"/>
      <c r="Q76" s="128" t="str">
        <f t="shared" si="17"/>
        <v/>
      </c>
      <c r="V76" s="147"/>
      <c r="X76" s="130" t="e">
        <f t="shared" si="13"/>
        <v>#VALUE!</v>
      </c>
      <c r="AD76" s="94"/>
      <c r="AE76" s="90"/>
      <c r="AF76" s="105"/>
      <c r="AG76" s="103"/>
      <c r="AH76" s="103"/>
      <c r="AI76" s="103"/>
    </row>
    <row r="77" spans="1:35" x14ac:dyDescent="0.25">
      <c r="A77" s="252"/>
      <c r="B77" s="150"/>
      <c r="C77" s="48" t="str">
        <f t="shared" si="18"/>
        <v/>
      </c>
      <c r="D77" s="48" t="str">
        <f t="shared" si="19"/>
        <v/>
      </c>
      <c r="E77" s="48" t="str">
        <f t="shared" si="20"/>
        <v/>
      </c>
      <c r="F77" s="48" t="str">
        <f t="shared" si="21"/>
        <v/>
      </c>
      <c r="G77" s="48" t="str">
        <f t="shared" si="22"/>
        <v/>
      </c>
      <c r="H77" s="210"/>
      <c r="I77" s="211"/>
      <c r="J77" s="211"/>
      <c r="K77" s="211"/>
      <c r="L77" s="212"/>
      <c r="M77" s="9"/>
      <c r="N77" s="43" t="str">
        <f t="shared" si="23"/>
        <v/>
      </c>
      <c r="O77" s="66"/>
      <c r="Q77" s="128" t="str">
        <f t="shared" si="17"/>
        <v/>
      </c>
      <c r="V77" s="147"/>
      <c r="X77" s="130" t="e">
        <f t="shared" si="13"/>
        <v>#VALUE!</v>
      </c>
      <c r="AD77" s="94"/>
      <c r="AE77" s="90"/>
      <c r="AF77" s="105"/>
      <c r="AG77" s="103"/>
      <c r="AH77" s="103"/>
      <c r="AI77" s="103"/>
    </row>
    <row r="78" spans="1:35" x14ac:dyDescent="0.25">
      <c r="A78" s="252"/>
      <c r="B78" s="150"/>
      <c r="C78" s="48" t="str">
        <f t="shared" si="18"/>
        <v/>
      </c>
      <c r="D78" s="48" t="str">
        <f t="shared" si="19"/>
        <v/>
      </c>
      <c r="E78" s="48" t="str">
        <f t="shared" si="20"/>
        <v/>
      </c>
      <c r="F78" s="48" t="str">
        <f t="shared" si="21"/>
        <v/>
      </c>
      <c r="G78" s="48" t="str">
        <f t="shared" si="22"/>
        <v/>
      </c>
      <c r="H78" s="210"/>
      <c r="I78" s="211"/>
      <c r="J78" s="211"/>
      <c r="K78" s="211"/>
      <c r="L78" s="212"/>
      <c r="M78" s="9"/>
      <c r="N78" s="43" t="str">
        <f t="shared" si="23"/>
        <v/>
      </c>
      <c r="O78" s="66"/>
      <c r="Q78" s="128" t="str">
        <f t="shared" si="17"/>
        <v/>
      </c>
      <c r="V78" s="147"/>
      <c r="X78" s="130" t="e">
        <f t="shared" si="13"/>
        <v>#VALUE!</v>
      </c>
      <c r="AD78" s="94"/>
      <c r="AE78" s="90"/>
      <c r="AF78" s="105"/>
      <c r="AG78" s="103"/>
      <c r="AH78" s="103"/>
      <c r="AI78" s="103"/>
    </row>
    <row r="79" spans="1:35" ht="15.75" thickBot="1" x14ac:dyDescent="0.3">
      <c r="A79" s="252"/>
      <c r="B79" s="214" t="s">
        <v>503</v>
      </c>
      <c r="C79" s="268"/>
      <c r="D79" s="215"/>
      <c r="E79" s="215"/>
      <c r="F79" s="215"/>
      <c r="G79" s="216"/>
      <c r="H79" s="182">
        <f>SUM(H71:L78)</f>
        <v>0</v>
      </c>
      <c r="I79" s="182"/>
      <c r="J79" s="182"/>
      <c r="K79" s="182"/>
      <c r="L79" s="182"/>
      <c r="M79" s="53">
        <f>SUM(M71:M78)</f>
        <v>0</v>
      </c>
      <c r="N79" s="46">
        <f>SUM(N71:N78)</f>
        <v>0</v>
      </c>
      <c r="O79" s="66"/>
      <c r="Q79" s="128">
        <f t="shared" si="17"/>
        <v>0</v>
      </c>
      <c r="V79" s="147"/>
      <c r="AD79" s="90" t="s">
        <v>507</v>
      </c>
      <c r="AE79" s="90"/>
      <c r="AF79" s="105"/>
      <c r="AG79" s="103"/>
      <c r="AH79" s="103"/>
      <c r="AI79" s="103"/>
    </row>
    <row r="80" spans="1:35" ht="14.45" customHeight="1" thickBot="1" x14ac:dyDescent="0.3">
      <c r="A80" s="252"/>
      <c r="B80" s="125" t="s">
        <v>500</v>
      </c>
      <c r="C80" s="62">
        <v>14</v>
      </c>
      <c r="D80" s="208" t="s">
        <v>501</v>
      </c>
      <c r="E80" s="208"/>
      <c r="F80" s="208"/>
      <c r="G80" s="208"/>
      <c r="H80" s="183">
        <f>H69+H79</f>
        <v>0</v>
      </c>
      <c r="I80" s="184"/>
      <c r="J80" s="184"/>
      <c r="K80" s="184"/>
      <c r="L80" s="185"/>
      <c r="M80" s="63">
        <f>SUM(M71:M79)</f>
        <v>0</v>
      </c>
      <c r="N80" s="43">
        <f>N69+N79</f>
        <v>0</v>
      </c>
      <c r="O80" s="66"/>
      <c r="Q80" s="128">
        <f t="shared" si="17"/>
        <v>0</v>
      </c>
      <c r="R80" s="130">
        <f>C16*C80</f>
        <v>0</v>
      </c>
      <c r="V80" s="147"/>
      <c r="AD80" s="98"/>
      <c r="AE80" s="90"/>
      <c r="AF80" s="105"/>
      <c r="AG80" s="103"/>
      <c r="AH80" s="103"/>
      <c r="AI80" s="103"/>
    </row>
    <row r="81" spans="1:35" x14ac:dyDescent="0.25">
      <c r="A81" s="252"/>
      <c r="B81" s="120" t="s">
        <v>491</v>
      </c>
      <c r="C81" s="60" t="s">
        <v>170</v>
      </c>
      <c r="D81" s="20" t="s">
        <v>171</v>
      </c>
      <c r="E81" s="20" t="s">
        <v>172</v>
      </c>
      <c r="F81" s="20" t="s">
        <v>173</v>
      </c>
      <c r="G81" s="20" t="s">
        <v>174</v>
      </c>
      <c r="H81" s="203" t="s">
        <v>458</v>
      </c>
      <c r="I81" s="203"/>
      <c r="J81" s="203"/>
      <c r="K81" s="203"/>
      <c r="L81" s="203"/>
      <c r="M81" s="54" t="s">
        <v>457</v>
      </c>
      <c r="N81" s="54" t="s">
        <v>15</v>
      </c>
      <c r="O81" s="66"/>
      <c r="Q81" s="128">
        <f t="shared" si="17"/>
        <v>0</v>
      </c>
      <c r="V81" s="147"/>
      <c r="AD81" s="114"/>
      <c r="AE81" s="90"/>
      <c r="AF81" s="105"/>
      <c r="AG81" s="103"/>
      <c r="AH81" s="103"/>
      <c r="AI81" s="103"/>
    </row>
    <row r="82" spans="1:35" x14ac:dyDescent="0.25">
      <c r="A82" s="252"/>
      <c r="B82" s="150"/>
      <c r="C82" s="48" t="str">
        <f>IF(ISBLANK($B82),"",IF(OR($B82=$N$20,$B82=$N$21),"√",""))</f>
        <v/>
      </c>
      <c r="D82" s="48" t="str">
        <f>IF(ISBLANK($B82),"",IF(OR($B82=$N$22,$B82=$N$23),"√",""))</f>
        <v/>
      </c>
      <c r="E82" s="48" t="str">
        <f>IF(ISBLANK($B82),"",IF(OR($B82=$N$24,$B82=$N$25),"√",""))</f>
        <v/>
      </c>
      <c r="F82" s="48" t="str">
        <f>IF(ISBLANK($B82),"",IF(OR($B82=$N$26,$B82=$N$27),"√",""))</f>
        <v/>
      </c>
      <c r="G82" s="48" t="str">
        <f>IF(ISBLANK($B82),"",IF(OR($B82=$N$28,$B82=$N$29),"√",""))</f>
        <v/>
      </c>
      <c r="H82" s="210"/>
      <c r="I82" s="211"/>
      <c r="J82" s="211"/>
      <c r="K82" s="211"/>
      <c r="L82" s="212"/>
      <c r="M82" s="9"/>
      <c r="N82" s="43" t="str">
        <f t="shared" ref="N82:N86" si="24">IF(SUM(H82:M82)=0,"",SUM(H82:M82))</f>
        <v/>
      </c>
      <c r="O82" s="66"/>
      <c r="Q82" s="128" t="str">
        <f t="shared" si="17"/>
        <v/>
      </c>
      <c r="V82" s="147"/>
      <c r="X82" s="130" t="e">
        <f t="shared" si="13"/>
        <v>#VALUE!</v>
      </c>
      <c r="AE82" s="90"/>
      <c r="AF82" s="105"/>
      <c r="AG82" s="103"/>
      <c r="AH82" s="103"/>
      <c r="AI82" s="103"/>
    </row>
    <row r="83" spans="1:35" x14ac:dyDescent="0.25">
      <c r="A83" s="252"/>
      <c r="B83" s="150"/>
      <c r="C83" s="48" t="str">
        <f t="shared" ref="C83:C86" si="25">IF(ISBLANK($B83),"",IF(OR($B83=$N$20,$B83=$N$21),"√",""))</f>
        <v/>
      </c>
      <c r="D83" s="48" t="str">
        <f t="shared" ref="D83:D86" si="26">IF(ISBLANK($B83),"",IF(OR($B83=$N$22,$B83=$N$23),"√",""))</f>
        <v/>
      </c>
      <c r="E83" s="48" t="str">
        <f t="shared" ref="E83:E86" si="27">IF(ISBLANK($B83),"",IF(OR($B83=$N$24,$B83=$N$25),"√",""))</f>
        <v/>
      </c>
      <c r="F83" s="48" t="str">
        <f t="shared" ref="F83:F86" si="28">IF(ISBLANK($B83),"",IF(OR($B83=$N$26,$B83=$N$27),"√",""))</f>
        <v/>
      </c>
      <c r="G83" s="48" t="str">
        <f t="shared" ref="G83:G86" si="29">IF(ISBLANK($B83),"",IF(OR($B83=$N$28,$B83=$N$29),"√",""))</f>
        <v/>
      </c>
      <c r="H83" s="210"/>
      <c r="I83" s="211"/>
      <c r="J83" s="211"/>
      <c r="K83" s="211"/>
      <c r="L83" s="212"/>
      <c r="M83" s="9"/>
      <c r="N83" s="43" t="str">
        <f t="shared" si="24"/>
        <v/>
      </c>
      <c r="O83" s="66"/>
      <c r="Q83" s="128" t="str">
        <f t="shared" si="17"/>
        <v/>
      </c>
      <c r="V83" s="147"/>
      <c r="X83" s="130" t="e">
        <f t="shared" si="13"/>
        <v>#VALUE!</v>
      </c>
      <c r="AE83" s="90"/>
      <c r="AF83" s="105"/>
      <c r="AG83" s="103"/>
      <c r="AH83" s="103"/>
      <c r="AI83" s="103"/>
    </row>
    <row r="84" spans="1:35" x14ac:dyDescent="0.25">
      <c r="A84" s="252"/>
      <c r="B84" s="150"/>
      <c r="C84" s="48" t="str">
        <f t="shared" si="25"/>
        <v/>
      </c>
      <c r="D84" s="48" t="str">
        <f t="shared" si="26"/>
        <v/>
      </c>
      <c r="E84" s="48" t="str">
        <f t="shared" si="27"/>
        <v/>
      </c>
      <c r="F84" s="48" t="str">
        <f t="shared" si="28"/>
        <v/>
      </c>
      <c r="G84" s="48" t="str">
        <f t="shared" si="29"/>
        <v/>
      </c>
      <c r="H84" s="210"/>
      <c r="I84" s="211"/>
      <c r="J84" s="211"/>
      <c r="K84" s="211"/>
      <c r="L84" s="212"/>
      <c r="M84" s="9"/>
      <c r="N84" s="43" t="str">
        <f t="shared" si="24"/>
        <v/>
      </c>
      <c r="O84" s="66"/>
      <c r="Q84" s="128" t="str">
        <f t="shared" si="17"/>
        <v/>
      </c>
      <c r="V84" s="147"/>
      <c r="X84" s="130" t="e">
        <f t="shared" si="13"/>
        <v>#VALUE!</v>
      </c>
      <c r="AE84" s="90"/>
      <c r="AF84" s="105"/>
      <c r="AG84" s="103"/>
      <c r="AH84" s="103"/>
      <c r="AI84" s="103"/>
    </row>
    <row r="85" spans="1:35" x14ac:dyDescent="0.25">
      <c r="A85" s="252"/>
      <c r="B85" s="150"/>
      <c r="C85" s="48" t="str">
        <f t="shared" si="25"/>
        <v/>
      </c>
      <c r="D85" s="48" t="str">
        <f t="shared" si="26"/>
        <v/>
      </c>
      <c r="E85" s="48" t="str">
        <f t="shared" si="27"/>
        <v/>
      </c>
      <c r="F85" s="48" t="str">
        <f t="shared" si="28"/>
        <v/>
      </c>
      <c r="G85" s="48" t="str">
        <f t="shared" si="29"/>
        <v/>
      </c>
      <c r="H85" s="210"/>
      <c r="I85" s="211"/>
      <c r="J85" s="211"/>
      <c r="K85" s="211"/>
      <c r="L85" s="212"/>
      <c r="M85" s="9"/>
      <c r="N85" s="43" t="str">
        <f t="shared" si="24"/>
        <v/>
      </c>
      <c r="O85" s="66"/>
      <c r="Q85" s="128" t="str">
        <f t="shared" si="17"/>
        <v/>
      </c>
      <c r="V85" s="147"/>
      <c r="X85" s="130" t="e">
        <f t="shared" si="13"/>
        <v>#VALUE!</v>
      </c>
      <c r="AE85" s="90"/>
      <c r="AF85" s="105"/>
      <c r="AG85" s="103"/>
      <c r="AH85" s="103"/>
      <c r="AI85" s="103"/>
    </row>
    <row r="86" spans="1:35" x14ac:dyDescent="0.25">
      <c r="A86" s="252"/>
      <c r="B86" s="150"/>
      <c r="C86" s="48" t="str">
        <f t="shared" si="25"/>
        <v/>
      </c>
      <c r="D86" s="48" t="str">
        <f t="shared" si="26"/>
        <v/>
      </c>
      <c r="E86" s="48" t="str">
        <f t="shared" si="27"/>
        <v/>
      </c>
      <c r="F86" s="48" t="str">
        <f t="shared" si="28"/>
        <v/>
      </c>
      <c r="G86" s="48" t="str">
        <f t="shared" si="29"/>
        <v/>
      </c>
      <c r="H86" s="210"/>
      <c r="I86" s="211"/>
      <c r="J86" s="211"/>
      <c r="K86" s="211"/>
      <c r="L86" s="212"/>
      <c r="M86" s="9"/>
      <c r="N86" s="43" t="str">
        <f t="shared" si="24"/>
        <v/>
      </c>
      <c r="O86" s="66"/>
      <c r="Q86" s="128" t="str">
        <f t="shared" si="17"/>
        <v/>
      </c>
      <c r="V86" s="147"/>
      <c r="X86" s="130" t="e">
        <f t="shared" si="13"/>
        <v>#VALUE!</v>
      </c>
      <c r="AE86" s="90"/>
      <c r="AF86" s="105"/>
      <c r="AG86" s="103"/>
      <c r="AH86" s="103"/>
      <c r="AI86" s="103"/>
    </row>
    <row r="87" spans="1:35" ht="15.75" thickBot="1" x14ac:dyDescent="0.3">
      <c r="A87" s="252"/>
      <c r="B87" s="214" t="s">
        <v>504</v>
      </c>
      <c r="C87" s="215"/>
      <c r="D87" s="215"/>
      <c r="E87" s="215"/>
      <c r="F87" s="215"/>
      <c r="G87" s="216"/>
      <c r="H87" s="213">
        <f>SUM(H82:L86)</f>
        <v>0</v>
      </c>
      <c r="I87" s="213"/>
      <c r="J87" s="213"/>
      <c r="K87" s="213"/>
      <c r="L87" s="213"/>
      <c r="M87" s="53">
        <f>SUM(M82:M86)</f>
        <v>0</v>
      </c>
      <c r="N87" s="46">
        <f>SUM(N82:N86)</f>
        <v>0</v>
      </c>
      <c r="O87" s="66"/>
      <c r="Q87" s="128">
        <f t="shared" si="17"/>
        <v>0</v>
      </c>
      <c r="V87" s="147"/>
      <c r="AE87" s="90"/>
      <c r="AF87" s="105"/>
      <c r="AG87" s="103"/>
      <c r="AH87" s="103"/>
      <c r="AI87" s="103"/>
    </row>
    <row r="88" spans="1:35" ht="15" customHeight="1" thickBot="1" x14ac:dyDescent="0.3">
      <c r="A88" s="252"/>
      <c r="B88" s="207" t="s">
        <v>23</v>
      </c>
      <c r="C88" s="208"/>
      <c r="D88" s="208"/>
      <c r="E88" s="208"/>
      <c r="F88" s="208"/>
      <c r="G88" s="209"/>
      <c r="H88" s="257">
        <f>H80+H87</f>
        <v>0</v>
      </c>
      <c r="I88" s="257"/>
      <c r="J88" s="257"/>
      <c r="K88" s="257"/>
      <c r="L88" s="257"/>
      <c r="M88" s="47">
        <f>M69+M80+M87</f>
        <v>0</v>
      </c>
      <c r="N88" s="61">
        <f>N80+N87</f>
        <v>0</v>
      </c>
      <c r="O88" s="66"/>
      <c r="Q88" s="128">
        <f t="shared" si="17"/>
        <v>0</v>
      </c>
      <c r="R88" s="130">
        <f>C16*40</f>
        <v>0</v>
      </c>
      <c r="S88" s="130">
        <f>R88+1</f>
        <v>1</v>
      </c>
      <c r="T88" s="130">
        <f>R88-1</f>
        <v>-1</v>
      </c>
      <c r="AD88" s="98"/>
      <c r="AE88" s="90"/>
      <c r="AF88" s="105"/>
      <c r="AG88" s="103"/>
      <c r="AH88" s="103"/>
      <c r="AI88" s="103"/>
    </row>
    <row r="89" spans="1:35" ht="42.75" customHeight="1" thickBot="1" x14ac:dyDescent="0.3">
      <c r="A89" s="253"/>
      <c r="B89" s="197" t="s">
        <v>459</v>
      </c>
      <c r="C89" s="198"/>
      <c r="D89" s="198"/>
      <c r="E89" s="198"/>
      <c r="F89" s="198"/>
      <c r="G89" s="198"/>
      <c r="H89" s="198"/>
      <c r="I89" s="198"/>
      <c r="J89" s="198"/>
      <c r="K89" s="198"/>
      <c r="L89" s="198"/>
      <c r="M89" s="198"/>
      <c r="N89" s="199"/>
      <c r="O89" s="66"/>
      <c r="AD89" s="114"/>
      <c r="AE89" s="90"/>
      <c r="AF89" s="105"/>
      <c r="AG89" s="103"/>
      <c r="AH89" s="103"/>
      <c r="AI89" s="103"/>
    </row>
    <row r="90" spans="1:35" ht="21.75" customHeight="1" x14ac:dyDescent="0.25">
      <c r="A90" s="50" t="s">
        <v>26</v>
      </c>
      <c r="B90" s="200" t="s">
        <v>45</v>
      </c>
      <c r="C90" s="200"/>
      <c r="D90" s="200"/>
      <c r="E90" s="200"/>
      <c r="F90" s="200"/>
      <c r="G90" s="200"/>
      <c r="H90" s="200"/>
      <c r="I90" s="200"/>
      <c r="J90" s="200"/>
      <c r="K90" s="200"/>
      <c r="L90" s="200"/>
      <c r="M90" s="191"/>
      <c r="N90" s="64"/>
      <c r="O90" s="66"/>
      <c r="AD90" s="90" t="s">
        <v>483</v>
      </c>
      <c r="AE90" s="90"/>
      <c r="AF90" s="105"/>
      <c r="AG90" s="103"/>
      <c r="AH90" s="103"/>
      <c r="AI90" s="103"/>
    </row>
    <row r="91" spans="1:35" ht="54" customHeight="1" x14ac:dyDescent="0.25">
      <c r="A91" s="251" t="s">
        <v>27</v>
      </c>
      <c r="B91" s="124" t="s">
        <v>508</v>
      </c>
      <c r="C91" s="186"/>
      <c r="D91" s="186"/>
      <c r="E91" s="186"/>
      <c r="F91" s="186"/>
      <c r="G91" s="186"/>
      <c r="H91" s="186"/>
      <c r="I91" s="186"/>
      <c r="J91" s="186"/>
      <c r="K91" s="186"/>
      <c r="L91" s="186"/>
      <c r="M91" s="186"/>
      <c r="N91" s="186"/>
      <c r="O91" s="66"/>
      <c r="AD91" s="96" t="s">
        <v>484</v>
      </c>
      <c r="AE91" s="98" t="s">
        <v>447</v>
      </c>
      <c r="AF91" s="105"/>
      <c r="AG91" s="103"/>
      <c r="AH91" s="103"/>
      <c r="AI91" s="103"/>
    </row>
    <row r="92" spans="1:35" ht="75" customHeight="1" x14ac:dyDescent="0.25">
      <c r="A92" s="252"/>
      <c r="B92" s="121" t="s">
        <v>449</v>
      </c>
      <c r="C92" s="186"/>
      <c r="D92" s="186"/>
      <c r="E92" s="186"/>
      <c r="F92" s="186"/>
      <c r="G92" s="186"/>
      <c r="H92" s="186"/>
      <c r="I92" s="186"/>
      <c r="J92" s="186"/>
      <c r="K92" s="186"/>
      <c r="L92" s="186"/>
      <c r="M92" s="186"/>
      <c r="N92" s="186"/>
      <c r="O92" s="66"/>
      <c r="AD92" s="96" t="s">
        <v>485</v>
      </c>
      <c r="AE92" s="98" t="s">
        <v>447</v>
      </c>
      <c r="AF92" s="105"/>
      <c r="AG92" s="103"/>
      <c r="AH92" s="103"/>
      <c r="AI92" s="103"/>
    </row>
    <row r="93" spans="1:35" ht="64.5" customHeight="1" x14ac:dyDescent="0.25">
      <c r="A93" s="252"/>
      <c r="B93" s="122" t="s">
        <v>46</v>
      </c>
      <c r="C93" s="187"/>
      <c r="D93" s="187"/>
      <c r="E93" s="187"/>
      <c r="F93" s="187"/>
      <c r="G93" s="187"/>
      <c r="H93" s="187"/>
      <c r="I93" s="187"/>
      <c r="J93" s="187"/>
      <c r="K93" s="187"/>
      <c r="L93" s="187"/>
      <c r="M93" s="187"/>
      <c r="N93" s="188"/>
      <c r="O93" s="66"/>
      <c r="AD93" s="96" t="s">
        <v>486</v>
      </c>
      <c r="AE93" s="98" t="s">
        <v>447</v>
      </c>
      <c r="AF93" s="105"/>
      <c r="AG93" s="103"/>
      <c r="AH93" s="103"/>
      <c r="AI93" s="103"/>
    </row>
    <row r="94" spans="1:35" ht="15" customHeight="1" x14ac:dyDescent="0.25">
      <c r="A94" s="253"/>
      <c r="B94" s="254" t="s">
        <v>24</v>
      </c>
      <c r="C94" s="254"/>
      <c r="D94" s="254"/>
      <c r="E94" s="254"/>
      <c r="F94" s="254"/>
      <c r="G94" s="254"/>
      <c r="H94" s="254"/>
      <c r="I94" s="254"/>
      <c r="J94" s="254"/>
      <c r="K94" s="254"/>
      <c r="L94" s="254"/>
      <c r="M94" s="254"/>
      <c r="N94" s="254"/>
      <c r="O94" s="66"/>
      <c r="AE94" s="90"/>
      <c r="AF94" s="105"/>
      <c r="AG94" s="103"/>
      <c r="AH94" s="103"/>
      <c r="AI94" s="103"/>
    </row>
    <row r="95" spans="1:35" ht="21" customHeight="1" x14ac:dyDescent="0.25">
      <c r="A95" s="56" t="s">
        <v>446</v>
      </c>
      <c r="B95" s="126" t="s">
        <v>48</v>
      </c>
      <c r="C95" s="255"/>
      <c r="D95" s="255"/>
      <c r="E95" s="255"/>
      <c r="F95" s="255"/>
      <c r="G95" s="255"/>
      <c r="H95" s="255"/>
      <c r="I95" s="255"/>
      <c r="J95" s="255"/>
      <c r="K95" s="255"/>
      <c r="L95" s="255"/>
      <c r="M95" s="255"/>
      <c r="N95" s="256"/>
      <c r="O95" s="66"/>
      <c r="AD95" s="90" t="s">
        <v>791</v>
      </c>
      <c r="AE95" s="90"/>
      <c r="AF95" s="105"/>
      <c r="AG95" s="103"/>
      <c r="AH95" s="103"/>
      <c r="AI95" s="103"/>
    </row>
    <row r="96" spans="1:35" ht="20.25" customHeight="1" x14ac:dyDescent="0.25">
      <c r="A96" s="260" t="s">
        <v>445</v>
      </c>
      <c r="B96" s="258" t="s">
        <v>31</v>
      </c>
      <c r="C96" s="258"/>
      <c r="D96" s="258"/>
      <c r="E96" s="258"/>
      <c r="F96" s="258"/>
      <c r="G96" s="258"/>
      <c r="H96" s="258"/>
      <c r="I96" s="258"/>
      <c r="J96" s="258"/>
      <c r="K96" s="258"/>
      <c r="L96" s="258"/>
      <c r="M96" s="258"/>
      <c r="N96" s="258"/>
      <c r="O96" s="66"/>
      <c r="AE96" s="90"/>
      <c r="AF96" s="105"/>
      <c r="AG96" s="103"/>
      <c r="AH96" s="103"/>
      <c r="AI96" s="103"/>
    </row>
    <row r="97" spans="1:35" ht="42" customHeight="1" x14ac:dyDescent="0.25">
      <c r="A97" s="260"/>
      <c r="B97" s="165" t="s">
        <v>51</v>
      </c>
      <c r="C97" s="166"/>
      <c r="D97" s="166"/>
      <c r="E97" s="166"/>
      <c r="F97" s="166"/>
      <c r="G97" s="166"/>
      <c r="H97" s="166"/>
      <c r="I97" s="166"/>
      <c r="J97" s="166"/>
      <c r="K97" s="166"/>
      <c r="L97" s="166"/>
      <c r="M97" s="167"/>
      <c r="N97" s="44" t="s">
        <v>30</v>
      </c>
      <c r="O97" s="66"/>
      <c r="AE97" s="90"/>
      <c r="AF97" s="105"/>
      <c r="AG97" s="103"/>
      <c r="AH97" s="103"/>
      <c r="AI97" s="103"/>
    </row>
    <row r="98" spans="1:35" ht="15" hidden="1" customHeight="1" x14ac:dyDescent="0.25">
      <c r="A98" s="260"/>
      <c r="B98" s="259" t="s">
        <v>29</v>
      </c>
      <c r="C98" s="259"/>
      <c r="D98" s="259"/>
      <c r="E98" s="259"/>
      <c r="F98" s="259"/>
      <c r="G98" s="259"/>
      <c r="H98" s="259"/>
      <c r="I98" s="26" t="e">
        <f>(#REF!*#REF!)</f>
        <v>#REF!</v>
      </c>
      <c r="J98" s="26" t="e">
        <f>#REF!*#REF!</f>
        <v>#REF!</v>
      </c>
      <c r="K98" s="26" t="e">
        <f>#REF!*#REF!</f>
        <v>#REF!</v>
      </c>
      <c r="L98" s="52" t="e">
        <f>ROUND(#REF!*#REF!,2)</f>
        <v>#REF!</v>
      </c>
      <c r="M98" s="52" t="e">
        <f>ROUND(#REF!*#REF!,2)</f>
        <v>#REF!</v>
      </c>
      <c r="N98" s="14" t="e">
        <f>SUM(I98:M98)</f>
        <v>#REF!</v>
      </c>
      <c r="O98" s="66"/>
      <c r="AD98" s="112" t="s">
        <v>455</v>
      </c>
      <c r="AE98" s="90"/>
      <c r="AF98" s="105"/>
      <c r="AG98" s="103"/>
      <c r="AH98" s="103"/>
      <c r="AI98" s="103"/>
    </row>
    <row r="99" spans="1:35" ht="18.75" customHeight="1" x14ac:dyDescent="0.25">
      <c r="A99" s="260"/>
      <c r="B99" s="164" t="s">
        <v>490</v>
      </c>
      <c r="C99" s="164"/>
      <c r="D99" s="164"/>
      <c r="E99" s="164"/>
      <c r="F99" s="164"/>
      <c r="G99" s="164"/>
      <c r="H99" s="164"/>
      <c r="I99" s="54" t="s">
        <v>170</v>
      </c>
      <c r="J99" s="54" t="s">
        <v>171</v>
      </c>
      <c r="K99" s="54" t="s">
        <v>172</v>
      </c>
      <c r="L99" s="54" t="s">
        <v>173</v>
      </c>
      <c r="M99" s="54" t="s">
        <v>174</v>
      </c>
      <c r="N99" s="54" t="s">
        <v>30</v>
      </c>
      <c r="O99" s="66"/>
      <c r="R99" s="130" t="s">
        <v>170</v>
      </c>
      <c r="S99" s="130" t="s">
        <v>171</v>
      </c>
      <c r="T99" s="130" t="s">
        <v>172</v>
      </c>
      <c r="U99" s="130" t="s">
        <v>173</v>
      </c>
      <c r="V99" s="130" t="s">
        <v>174</v>
      </c>
      <c r="AE99" s="90"/>
      <c r="AF99" s="105"/>
      <c r="AG99" s="103"/>
      <c r="AH99" s="103"/>
      <c r="AI99" s="103"/>
    </row>
    <row r="100" spans="1:35" x14ac:dyDescent="0.25">
      <c r="A100" s="260"/>
      <c r="B100" s="163" t="str">
        <f>IF(ISBLANK(B71),"",B71)</f>
        <v/>
      </c>
      <c r="C100" s="163"/>
      <c r="D100" s="163"/>
      <c r="E100" s="163"/>
      <c r="F100" s="163"/>
      <c r="G100" s="163"/>
      <c r="H100" s="163"/>
      <c r="I100" s="58"/>
      <c r="J100" s="58"/>
      <c r="K100" s="58"/>
      <c r="L100" s="58"/>
      <c r="M100" s="58"/>
      <c r="N100" s="13" t="str">
        <f t="shared" ref="N100:N107" si="30">IF(SUM(I100:M100)=0,"",SUM(I100:M100))</f>
        <v/>
      </c>
      <c r="O100" s="66"/>
      <c r="R100" s="130">
        <f t="shared" ref="R100:R113" si="31">IF(ISNA(VLOOKUP($B100,$N$20:$N$21,1,FALSE)),0,1)</f>
        <v>0</v>
      </c>
      <c r="S100" s="130">
        <f t="shared" ref="S100:S113" si="32">IF(ISNA(VLOOKUP($B100,$N$22:$N$23,1,FALSE)),0,1)</f>
        <v>0</v>
      </c>
      <c r="T100" s="130">
        <f t="shared" ref="T100:T113" si="33">IF(ISNA(VLOOKUP($B100,$N$24:$N$25,1,FALSE)),0,1)</f>
        <v>0</v>
      </c>
      <c r="U100" s="130">
        <f t="shared" ref="U100:U113" si="34">IF(ISNA(VLOOKUP($B100,$N$26:$N$27,1,FALSE)),0,1)</f>
        <v>0</v>
      </c>
      <c r="V100" s="130">
        <f t="shared" ref="V100:V113" si="35">IF(ISNA(VLOOKUP($B100,$N$28:$N$29,1,FALSE)),0,1)</f>
        <v>0</v>
      </c>
      <c r="AD100" s="90" t="str">
        <f>IF(ISNONTEXT(B100)="","","25. Insert all the assessment weightage in the white column.")</f>
        <v>25. Insert all the assessment weightage in the white column.</v>
      </c>
      <c r="AE100" s="90"/>
      <c r="AF100" s="105"/>
      <c r="AG100" s="103"/>
      <c r="AH100" s="103"/>
      <c r="AI100" s="103"/>
    </row>
    <row r="101" spans="1:35" x14ac:dyDescent="0.25">
      <c r="A101" s="260"/>
      <c r="B101" s="163" t="str">
        <f t="shared" ref="B101:B107" si="36">IF(ISBLANK(B72),"",B72)</f>
        <v/>
      </c>
      <c r="C101" s="163"/>
      <c r="D101" s="163"/>
      <c r="E101" s="163"/>
      <c r="F101" s="163"/>
      <c r="G101" s="163"/>
      <c r="H101" s="163"/>
      <c r="I101" s="58"/>
      <c r="J101" s="58"/>
      <c r="K101" s="58"/>
      <c r="L101" s="58"/>
      <c r="M101" s="58"/>
      <c r="N101" s="13" t="str">
        <f t="shared" si="30"/>
        <v/>
      </c>
      <c r="O101" s="66"/>
      <c r="R101" s="130">
        <f t="shared" si="31"/>
        <v>0</v>
      </c>
      <c r="S101" s="130">
        <f t="shared" si="32"/>
        <v>0</v>
      </c>
      <c r="T101" s="130">
        <f t="shared" si="33"/>
        <v>0</v>
      </c>
      <c r="U101" s="130">
        <f t="shared" si="34"/>
        <v>0</v>
      </c>
      <c r="V101" s="130">
        <f t="shared" si="35"/>
        <v>0</v>
      </c>
      <c r="AE101" s="90"/>
      <c r="AF101" s="105"/>
      <c r="AG101" s="103"/>
      <c r="AH101" s="103"/>
      <c r="AI101" s="103"/>
    </row>
    <row r="102" spans="1:35" x14ac:dyDescent="0.25">
      <c r="A102" s="260"/>
      <c r="B102" s="163" t="str">
        <f t="shared" si="36"/>
        <v/>
      </c>
      <c r="C102" s="163"/>
      <c r="D102" s="163"/>
      <c r="E102" s="163"/>
      <c r="F102" s="163"/>
      <c r="G102" s="163"/>
      <c r="H102" s="163"/>
      <c r="I102" s="58"/>
      <c r="J102" s="58"/>
      <c r="K102" s="58"/>
      <c r="L102" s="58"/>
      <c r="M102" s="58"/>
      <c r="N102" s="13" t="str">
        <f t="shared" si="30"/>
        <v/>
      </c>
      <c r="O102" s="66"/>
      <c r="R102" s="130">
        <f t="shared" si="31"/>
        <v>0</v>
      </c>
      <c r="S102" s="130">
        <f t="shared" si="32"/>
        <v>0</v>
      </c>
      <c r="T102" s="130">
        <f t="shared" si="33"/>
        <v>0</v>
      </c>
      <c r="U102" s="130">
        <f t="shared" si="34"/>
        <v>0</v>
      </c>
      <c r="V102" s="130">
        <f t="shared" si="35"/>
        <v>0</v>
      </c>
      <c r="AE102" s="90"/>
      <c r="AF102" s="105"/>
      <c r="AG102" s="103"/>
      <c r="AH102" s="103"/>
      <c r="AI102" s="103"/>
    </row>
    <row r="103" spans="1:35" x14ac:dyDescent="0.25">
      <c r="A103" s="260"/>
      <c r="B103" s="163" t="str">
        <f t="shared" si="36"/>
        <v/>
      </c>
      <c r="C103" s="163"/>
      <c r="D103" s="163"/>
      <c r="E103" s="163"/>
      <c r="F103" s="163"/>
      <c r="G103" s="163"/>
      <c r="H103" s="163"/>
      <c r="I103" s="58"/>
      <c r="J103" s="58"/>
      <c r="K103" s="58"/>
      <c r="L103" s="58"/>
      <c r="M103" s="58"/>
      <c r="N103" s="13" t="str">
        <f t="shared" si="30"/>
        <v/>
      </c>
      <c r="O103" s="66"/>
      <c r="R103" s="130">
        <f t="shared" si="31"/>
        <v>0</v>
      </c>
      <c r="S103" s="130">
        <f t="shared" si="32"/>
        <v>0</v>
      </c>
      <c r="T103" s="130">
        <f t="shared" si="33"/>
        <v>0</v>
      </c>
      <c r="U103" s="130">
        <f t="shared" si="34"/>
        <v>0</v>
      </c>
      <c r="V103" s="130">
        <f t="shared" si="35"/>
        <v>0</v>
      </c>
      <c r="AE103" s="90"/>
      <c r="AF103" s="105"/>
      <c r="AG103" s="103"/>
      <c r="AH103" s="103"/>
      <c r="AI103" s="103"/>
    </row>
    <row r="104" spans="1:35" x14ac:dyDescent="0.25">
      <c r="A104" s="260"/>
      <c r="B104" s="163" t="str">
        <f t="shared" si="36"/>
        <v/>
      </c>
      <c r="C104" s="163"/>
      <c r="D104" s="163"/>
      <c r="E104" s="163"/>
      <c r="F104" s="163"/>
      <c r="G104" s="163"/>
      <c r="H104" s="163"/>
      <c r="I104" s="58"/>
      <c r="J104" s="58"/>
      <c r="K104" s="58"/>
      <c r="L104" s="58"/>
      <c r="M104" s="58"/>
      <c r="N104" s="13" t="str">
        <f t="shared" si="30"/>
        <v/>
      </c>
      <c r="O104" s="66"/>
      <c r="R104" s="130">
        <f t="shared" si="31"/>
        <v>0</v>
      </c>
      <c r="S104" s="130">
        <f t="shared" si="32"/>
        <v>0</v>
      </c>
      <c r="T104" s="130">
        <f t="shared" si="33"/>
        <v>0</v>
      </c>
      <c r="U104" s="130">
        <f t="shared" si="34"/>
        <v>0</v>
      </c>
      <c r="V104" s="130">
        <f t="shared" si="35"/>
        <v>0</v>
      </c>
      <c r="AE104" s="90"/>
      <c r="AF104" s="105"/>
      <c r="AG104" s="103"/>
      <c r="AH104" s="103"/>
      <c r="AI104" s="103"/>
    </row>
    <row r="105" spans="1:35" x14ac:dyDescent="0.25">
      <c r="A105" s="260"/>
      <c r="B105" s="163" t="str">
        <f t="shared" si="36"/>
        <v/>
      </c>
      <c r="C105" s="163"/>
      <c r="D105" s="163"/>
      <c r="E105" s="163"/>
      <c r="F105" s="163"/>
      <c r="G105" s="163"/>
      <c r="H105" s="163"/>
      <c r="I105" s="58"/>
      <c r="J105" s="58"/>
      <c r="K105" s="58"/>
      <c r="L105" s="58"/>
      <c r="M105" s="58"/>
      <c r="N105" s="13" t="str">
        <f t="shared" si="30"/>
        <v/>
      </c>
      <c r="O105" s="66"/>
      <c r="R105" s="130">
        <f t="shared" si="31"/>
        <v>0</v>
      </c>
      <c r="S105" s="130">
        <f t="shared" si="32"/>
        <v>0</v>
      </c>
      <c r="T105" s="130">
        <f t="shared" si="33"/>
        <v>0</v>
      </c>
      <c r="U105" s="130">
        <f t="shared" si="34"/>
        <v>0</v>
      </c>
      <c r="V105" s="130">
        <f t="shared" si="35"/>
        <v>0</v>
      </c>
      <c r="AE105" s="90"/>
      <c r="AF105" s="105"/>
      <c r="AG105" s="103"/>
      <c r="AH105" s="103"/>
      <c r="AI105" s="103"/>
    </row>
    <row r="106" spans="1:35" x14ac:dyDescent="0.25">
      <c r="A106" s="260"/>
      <c r="B106" s="163" t="str">
        <f t="shared" si="36"/>
        <v/>
      </c>
      <c r="C106" s="163"/>
      <c r="D106" s="163"/>
      <c r="E106" s="163"/>
      <c r="F106" s="163"/>
      <c r="G106" s="163"/>
      <c r="H106" s="163"/>
      <c r="I106" s="58"/>
      <c r="J106" s="58"/>
      <c r="K106" s="58"/>
      <c r="L106" s="58"/>
      <c r="M106" s="58"/>
      <c r="N106" s="13" t="str">
        <f t="shared" si="30"/>
        <v/>
      </c>
      <c r="O106" s="66"/>
      <c r="R106" s="130">
        <f t="shared" si="31"/>
        <v>0</v>
      </c>
      <c r="S106" s="130">
        <f t="shared" si="32"/>
        <v>0</v>
      </c>
      <c r="T106" s="130">
        <f t="shared" si="33"/>
        <v>0</v>
      </c>
      <c r="U106" s="130">
        <f t="shared" si="34"/>
        <v>0</v>
      </c>
      <c r="V106" s="130">
        <f t="shared" si="35"/>
        <v>0</v>
      </c>
      <c r="AE106" s="90"/>
      <c r="AF106" s="105"/>
      <c r="AG106" s="103"/>
      <c r="AH106" s="103"/>
      <c r="AI106" s="103"/>
    </row>
    <row r="107" spans="1:35" x14ac:dyDescent="0.25">
      <c r="A107" s="260"/>
      <c r="B107" s="163" t="str">
        <f t="shared" si="36"/>
        <v/>
      </c>
      <c r="C107" s="163"/>
      <c r="D107" s="163"/>
      <c r="E107" s="163"/>
      <c r="F107" s="163"/>
      <c r="G107" s="163"/>
      <c r="H107" s="163"/>
      <c r="I107" s="58"/>
      <c r="J107" s="58"/>
      <c r="K107" s="58"/>
      <c r="L107" s="58"/>
      <c r="M107" s="58"/>
      <c r="N107" s="13" t="str">
        <f t="shared" si="30"/>
        <v/>
      </c>
      <c r="O107" s="66"/>
      <c r="R107" s="130">
        <f t="shared" si="31"/>
        <v>0</v>
      </c>
      <c r="S107" s="130">
        <f t="shared" si="32"/>
        <v>0</v>
      </c>
      <c r="T107" s="130">
        <f t="shared" si="33"/>
        <v>0</v>
      </c>
      <c r="U107" s="130">
        <f t="shared" si="34"/>
        <v>0</v>
      </c>
      <c r="V107" s="130">
        <f t="shared" si="35"/>
        <v>0</v>
      </c>
      <c r="AE107" s="90"/>
      <c r="AF107" s="105"/>
      <c r="AG107" s="103"/>
      <c r="AH107" s="103"/>
      <c r="AI107" s="103"/>
    </row>
    <row r="108" spans="1:35" x14ac:dyDescent="0.25">
      <c r="A108" s="260"/>
      <c r="B108" s="172" t="s">
        <v>491</v>
      </c>
      <c r="C108" s="172"/>
      <c r="D108" s="172"/>
      <c r="E108" s="172"/>
      <c r="F108" s="172"/>
      <c r="G108" s="172"/>
      <c r="H108" s="172"/>
      <c r="I108" s="54" t="s">
        <v>170</v>
      </c>
      <c r="J108" s="54" t="s">
        <v>171</v>
      </c>
      <c r="K108" s="54" t="s">
        <v>172</v>
      </c>
      <c r="L108" s="54" t="s">
        <v>173</v>
      </c>
      <c r="M108" s="54" t="s">
        <v>174</v>
      </c>
      <c r="N108" s="54" t="s">
        <v>30</v>
      </c>
      <c r="O108" s="66"/>
      <c r="R108" s="130">
        <f t="shared" si="31"/>
        <v>0</v>
      </c>
      <c r="S108" s="130">
        <f t="shared" si="32"/>
        <v>0</v>
      </c>
      <c r="T108" s="130">
        <f t="shared" si="33"/>
        <v>0</v>
      </c>
      <c r="U108" s="130">
        <f t="shared" si="34"/>
        <v>0</v>
      </c>
      <c r="V108" s="130">
        <f t="shared" si="35"/>
        <v>0</v>
      </c>
      <c r="AE108" s="90"/>
      <c r="AF108" s="105"/>
      <c r="AG108" s="103"/>
      <c r="AH108" s="103"/>
      <c r="AI108" s="103"/>
    </row>
    <row r="109" spans="1:35" x14ac:dyDescent="0.25">
      <c r="A109" s="260"/>
      <c r="B109" s="160" t="str">
        <f>IF(ISBLANK(B82),"",B82)</f>
        <v/>
      </c>
      <c r="C109" s="161"/>
      <c r="D109" s="161"/>
      <c r="E109" s="161"/>
      <c r="F109" s="161"/>
      <c r="G109" s="161"/>
      <c r="H109" s="162"/>
      <c r="I109" s="58"/>
      <c r="J109" s="58"/>
      <c r="K109" s="58"/>
      <c r="L109" s="58"/>
      <c r="M109" s="58"/>
      <c r="N109" s="13" t="str">
        <f>IF(SUM(I109:M109)=0,"",SUM(I109:M109))</f>
        <v/>
      </c>
      <c r="O109" s="66"/>
      <c r="R109" s="130">
        <f t="shared" si="31"/>
        <v>0</v>
      </c>
      <c r="S109" s="130">
        <f t="shared" si="32"/>
        <v>0</v>
      </c>
      <c r="T109" s="130">
        <f t="shared" si="33"/>
        <v>0</v>
      </c>
      <c r="U109" s="130">
        <f t="shared" si="34"/>
        <v>0</v>
      </c>
      <c r="V109" s="130">
        <f t="shared" si="35"/>
        <v>0</v>
      </c>
      <c r="AE109" s="90"/>
      <c r="AF109" s="105"/>
      <c r="AG109" s="103"/>
      <c r="AH109" s="103"/>
      <c r="AI109" s="103"/>
    </row>
    <row r="110" spans="1:35" x14ac:dyDescent="0.25">
      <c r="A110" s="260"/>
      <c r="B110" s="160" t="str">
        <f t="shared" ref="B110:B113" si="37">IF(ISBLANK(B83),"",B83)</f>
        <v/>
      </c>
      <c r="C110" s="161"/>
      <c r="D110" s="161"/>
      <c r="E110" s="161"/>
      <c r="F110" s="161"/>
      <c r="G110" s="161"/>
      <c r="H110" s="162"/>
      <c r="I110" s="58"/>
      <c r="J110" s="58"/>
      <c r="K110" s="58"/>
      <c r="L110" s="58"/>
      <c r="M110" s="58"/>
      <c r="N110" s="13" t="str">
        <f>IF(SUM(I110:M110)=0,"",SUM(I110:M110))</f>
        <v/>
      </c>
      <c r="O110" s="66"/>
      <c r="R110" s="130">
        <f t="shared" si="31"/>
        <v>0</v>
      </c>
      <c r="S110" s="130">
        <f t="shared" si="32"/>
        <v>0</v>
      </c>
      <c r="T110" s="130">
        <f t="shared" si="33"/>
        <v>0</v>
      </c>
      <c r="U110" s="130">
        <f t="shared" si="34"/>
        <v>0</v>
      </c>
      <c r="V110" s="130">
        <f t="shared" si="35"/>
        <v>0</v>
      </c>
      <c r="AE110" s="90"/>
      <c r="AF110" s="105"/>
      <c r="AG110" s="103"/>
      <c r="AH110" s="103"/>
      <c r="AI110" s="103"/>
    </row>
    <row r="111" spans="1:35" x14ac:dyDescent="0.25">
      <c r="A111" s="260"/>
      <c r="B111" s="160" t="str">
        <f t="shared" si="37"/>
        <v/>
      </c>
      <c r="C111" s="161"/>
      <c r="D111" s="161"/>
      <c r="E111" s="161"/>
      <c r="F111" s="161"/>
      <c r="G111" s="161"/>
      <c r="H111" s="162"/>
      <c r="I111" s="58"/>
      <c r="J111" s="58"/>
      <c r="K111" s="58"/>
      <c r="L111" s="58"/>
      <c r="M111" s="58"/>
      <c r="N111" s="13" t="str">
        <f>IF(SUM(I111:M111)=0,"",SUM(I111:M111))</f>
        <v/>
      </c>
      <c r="O111" s="66"/>
      <c r="R111" s="130">
        <f t="shared" si="31"/>
        <v>0</v>
      </c>
      <c r="S111" s="130">
        <f t="shared" si="32"/>
        <v>0</v>
      </c>
      <c r="T111" s="130">
        <f t="shared" si="33"/>
        <v>0</v>
      </c>
      <c r="U111" s="130">
        <f t="shared" si="34"/>
        <v>0</v>
      </c>
      <c r="V111" s="130">
        <f t="shared" si="35"/>
        <v>0</v>
      </c>
      <c r="AE111" s="90"/>
      <c r="AF111" s="105"/>
      <c r="AG111" s="103"/>
      <c r="AH111" s="103"/>
      <c r="AI111" s="103"/>
    </row>
    <row r="112" spans="1:35" x14ac:dyDescent="0.25">
      <c r="A112" s="260"/>
      <c r="B112" s="160" t="str">
        <f t="shared" si="37"/>
        <v/>
      </c>
      <c r="C112" s="161"/>
      <c r="D112" s="161"/>
      <c r="E112" s="161"/>
      <c r="F112" s="161"/>
      <c r="G112" s="161"/>
      <c r="H112" s="162"/>
      <c r="I112" s="58"/>
      <c r="J112" s="58"/>
      <c r="K112" s="58"/>
      <c r="L112" s="58"/>
      <c r="M112" s="58"/>
      <c r="N112" s="13" t="str">
        <f>IF(SUM(I112:M112)=0,"",SUM(I112:M112))</f>
        <v/>
      </c>
      <c r="O112" s="66"/>
      <c r="R112" s="130">
        <f t="shared" si="31"/>
        <v>0</v>
      </c>
      <c r="S112" s="130">
        <f t="shared" si="32"/>
        <v>0</v>
      </c>
      <c r="T112" s="130">
        <f t="shared" si="33"/>
        <v>0</v>
      </c>
      <c r="U112" s="130">
        <f t="shared" si="34"/>
        <v>0</v>
      </c>
      <c r="V112" s="130">
        <f t="shared" si="35"/>
        <v>0</v>
      </c>
      <c r="AE112" s="90"/>
      <c r="AF112" s="105"/>
      <c r="AG112" s="103"/>
      <c r="AH112" s="103"/>
      <c r="AI112" s="103"/>
    </row>
    <row r="113" spans="1:35" x14ac:dyDescent="0.25">
      <c r="A113" s="260"/>
      <c r="B113" s="160" t="str">
        <f t="shared" si="37"/>
        <v/>
      </c>
      <c r="C113" s="161"/>
      <c r="D113" s="161"/>
      <c r="E113" s="161"/>
      <c r="F113" s="161"/>
      <c r="G113" s="161"/>
      <c r="H113" s="162"/>
      <c r="I113" s="58"/>
      <c r="J113" s="58"/>
      <c r="K113" s="58"/>
      <c r="L113" s="58"/>
      <c r="M113" s="58"/>
      <c r="N113" s="13" t="str">
        <f>IF(SUM(I113:M113)=0,"",SUM(I113:M113))</f>
        <v/>
      </c>
      <c r="O113" s="66"/>
      <c r="R113" s="130">
        <f t="shared" si="31"/>
        <v>0</v>
      </c>
      <c r="S113" s="130">
        <f t="shared" si="32"/>
        <v>0</v>
      </c>
      <c r="T113" s="130">
        <f t="shared" si="33"/>
        <v>0</v>
      </c>
      <c r="U113" s="130">
        <f t="shared" si="34"/>
        <v>0</v>
      </c>
      <c r="V113" s="130">
        <f t="shared" si="35"/>
        <v>0</v>
      </c>
      <c r="AE113" s="90"/>
      <c r="AF113" s="105"/>
      <c r="AG113" s="103"/>
      <c r="AH113" s="103"/>
      <c r="AI113" s="103"/>
    </row>
    <row r="114" spans="1:35" x14ac:dyDescent="0.25">
      <c r="A114" s="260"/>
      <c r="B114" s="169" t="s">
        <v>492</v>
      </c>
      <c r="C114" s="170"/>
      <c r="D114" s="170"/>
      <c r="E114" s="170"/>
      <c r="F114" s="170"/>
      <c r="G114" s="170"/>
      <c r="H114" s="171"/>
      <c r="I114" s="12">
        <f>SUM(I100:I107,I109:I113)</f>
        <v>0</v>
      </c>
      <c r="J114" s="12">
        <f t="shared" ref="J114:M114" si="38">SUM(J100:J107,J109:J113)</f>
        <v>0</v>
      </c>
      <c r="K114" s="12">
        <f t="shared" si="38"/>
        <v>0</v>
      </c>
      <c r="L114" s="12">
        <f t="shared" si="38"/>
        <v>0</v>
      </c>
      <c r="M114" s="12">
        <f t="shared" si="38"/>
        <v>0</v>
      </c>
      <c r="N114" s="13">
        <f>SUM(I114:M114)</f>
        <v>0</v>
      </c>
      <c r="O114" s="66"/>
      <c r="R114" s="130">
        <f>ROUNDDOWN(((I$115*100)-5)/100,2)</f>
        <v>-0.05</v>
      </c>
      <c r="S114" s="130">
        <f t="shared" ref="S114:W114" si="39">ROUNDDOWN(((J$115*100)-5)/100,2)</f>
        <v>-0.05</v>
      </c>
      <c r="T114" s="130">
        <f t="shared" si="39"/>
        <v>-0.05</v>
      </c>
      <c r="U114" s="130">
        <f t="shared" si="39"/>
        <v>-0.05</v>
      </c>
      <c r="V114" s="130">
        <f t="shared" si="39"/>
        <v>-0.05</v>
      </c>
      <c r="W114" s="130">
        <f t="shared" si="39"/>
        <v>-0.05</v>
      </c>
      <c r="AE114" s="90"/>
      <c r="AF114" s="105"/>
      <c r="AG114" s="103"/>
      <c r="AH114" s="103"/>
      <c r="AI114" s="103"/>
    </row>
    <row r="115" spans="1:35" x14ac:dyDescent="0.25">
      <c r="A115" s="260"/>
      <c r="B115" s="168" t="s">
        <v>499</v>
      </c>
      <c r="C115" s="168"/>
      <c r="D115" s="168"/>
      <c r="E115" s="168"/>
      <c r="F115" s="168"/>
      <c r="G115" s="168"/>
      <c r="H115" s="168"/>
      <c r="I115" s="12">
        <f>IF($N$88=0,0,(SUMIF(C$48:C$68,Tick,$X$48:$X$68)+SUMIF(C$71:C$78,Tick,$X$71:$X$78)+SUMIF(C$82:C$86,Tick,$X$82:$X$86))/$N$88)</f>
        <v>0</v>
      </c>
      <c r="J115" s="12">
        <f>IF(N88=0,0,(SUMIF(D$48:D$68,Tick,$X$48:$X$68)+SUMIF(D$71:D$78,Tick,$X$71:$X$78)+SUMIF(D$82:D$86,Tick,$X$82:$X$86))/$N$88)</f>
        <v>0</v>
      </c>
      <c r="K115" s="12">
        <f>IF(N88=0,0,(SUMIF(E$48:E$68,Tick,$X$48:$X$68)+SUMIF(E$71:E$78,Tick,$X$71:$X$78)+SUMIF(E$82:E$86,Tick,$X$82:$X$86))/$N$88)</f>
        <v>0</v>
      </c>
      <c r="L115" s="12">
        <f>IF(N88=0,0,(SUMIF(F$48:F$68,Tick,$X$48:$X$68)+SUMIF(F$71:F$78,Tick,$X$71:$X$78)+SUMIF(F$82:F$86,Tick,$X$82:$X$86))/$N$88)</f>
        <v>0</v>
      </c>
      <c r="M115" s="12">
        <f>IF(N88=0,0,(SUMIF(G$48:G$68,Tick,$X$48:$X$68)+SUMIF(G$71:G$78,Tick,$X$71:$X$78)+SUMIF(G$82:G$86,Tick,$X$82:$X$86))/$N$88)</f>
        <v>0</v>
      </c>
      <c r="N115" s="13">
        <f>SUM(I115:M115)</f>
        <v>0</v>
      </c>
      <c r="O115" s="66"/>
      <c r="R115" s="130">
        <f>ROUNDDOWN(((I$115*100)+5)/100,2)</f>
        <v>0.05</v>
      </c>
      <c r="S115" s="130">
        <f t="shared" ref="S115:W115" si="40">ROUNDDOWN(((J$115*100)+5)/100,2)</f>
        <v>0.05</v>
      </c>
      <c r="T115" s="130">
        <f t="shared" si="40"/>
        <v>0.05</v>
      </c>
      <c r="U115" s="130">
        <f t="shared" si="40"/>
        <v>0.05</v>
      </c>
      <c r="V115" s="130">
        <f t="shared" si="40"/>
        <v>0.05</v>
      </c>
      <c r="W115" s="130">
        <f t="shared" si="40"/>
        <v>0.05</v>
      </c>
      <c r="AE115" s="90"/>
      <c r="AF115" s="105"/>
      <c r="AG115" s="103"/>
      <c r="AH115" s="103"/>
      <c r="AI115" s="103"/>
    </row>
    <row r="116" spans="1:35" x14ac:dyDescent="0.25">
      <c r="A116" s="67" t="s">
        <v>498</v>
      </c>
      <c r="B116" s="68"/>
      <c r="C116" s="66"/>
      <c r="D116" s="66"/>
      <c r="E116" s="66"/>
      <c r="F116" s="66"/>
      <c r="G116" s="66"/>
      <c r="H116" s="66"/>
      <c r="I116" s="66"/>
      <c r="J116" s="66"/>
      <c r="K116" s="66"/>
      <c r="L116" s="66"/>
      <c r="M116" s="66"/>
      <c r="N116" s="66"/>
      <c r="O116" s="66"/>
      <c r="AE116" s="90"/>
      <c r="AF116" s="105"/>
      <c r="AG116" s="103"/>
      <c r="AH116" s="103"/>
      <c r="AI116" s="103"/>
    </row>
    <row r="117" spans="1:35" ht="25.5" customHeight="1" x14ac:dyDescent="0.25">
      <c r="A117" s="65"/>
      <c r="B117" s="66"/>
      <c r="C117" s="66"/>
      <c r="D117" s="66"/>
      <c r="E117" s="66"/>
      <c r="F117" s="66"/>
      <c r="G117" s="66"/>
      <c r="H117" s="66"/>
      <c r="I117" s="66"/>
      <c r="J117" s="66"/>
      <c r="K117" s="66"/>
      <c r="L117" s="66"/>
      <c r="M117" s="66"/>
      <c r="N117" s="66"/>
      <c r="O117" s="66"/>
      <c r="AE117" s="90"/>
      <c r="AF117" s="105"/>
      <c r="AG117" s="103"/>
      <c r="AH117" s="103"/>
      <c r="AI117" s="103"/>
    </row>
    <row r="118" spans="1:35" ht="19.5" customHeight="1" x14ac:dyDescent="0.25">
      <c r="A118" s="65"/>
      <c r="B118" s="245" t="s">
        <v>40</v>
      </c>
      <c r="C118" s="246"/>
      <c r="D118" s="246"/>
      <c r="E118" s="246"/>
      <c r="F118" s="247"/>
      <c r="G118" s="246" t="s">
        <v>43</v>
      </c>
      <c r="H118" s="246"/>
      <c r="I118" s="246"/>
      <c r="J118" s="246"/>
      <c r="K118" s="246"/>
      <c r="L118" s="246"/>
      <c r="M118" s="246"/>
      <c r="N118" s="247"/>
      <c r="O118" s="66"/>
      <c r="AE118" s="90"/>
      <c r="AF118" s="105"/>
      <c r="AG118" s="103"/>
      <c r="AH118" s="103"/>
      <c r="AI118" s="103"/>
    </row>
    <row r="119" spans="1:35" ht="51" customHeight="1" x14ac:dyDescent="0.25">
      <c r="A119" s="65"/>
      <c r="B119" s="248" t="s">
        <v>49</v>
      </c>
      <c r="C119" s="249"/>
      <c r="D119" s="249"/>
      <c r="E119" s="249"/>
      <c r="F119" s="250"/>
      <c r="G119" s="249" t="s">
        <v>50</v>
      </c>
      <c r="H119" s="249"/>
      <c r="I119" s="249"/>
      <c r="J119" s="249"/>
      <c r="K119" s="249"/>
      <c r="L119" s="249"/>
      <c r="M119" s="249"/>
      <c r="N119" s="250"/>
      <c r="O119" s="66"/>
      <c r="AE119" s="90"/>
      <c r="AF119" s="105"/>
      <c r="AG119" s="103"/>
      <c r="AH119" s="103"/>
      <c r="AI119" s="103"/>
    </row>
    <row r="120" spans="1:35" ht="25.5" customHeight="1" x14ac:dyDescent="0.25">
      <c r="A120" s="65"/>
      <c r="B120" s="155"/>
      <c r="C120" s="156"/>
      <c r="D120" s="156"/>
      <c r="E120" s="156"/>
      <c r="F120" s="157"/>
      <c r="G120" s="156"/>
      <c r="H120" s="156"/>
      <c r="I120" s="156"/>
      <c r="J120" s="156"/>
      <c r="K120" s="156"/>
      <c r="L120" s="156"/>
      <c r="M120" s="156"/>
      <c r="N120" s="157"/>
      <c r="O120" s="66"/>
      <c r="AE120" s="90"/>
      <c r="AF120" s="105"/>
      <c r="AG120" s="103"/>
      <c r="AH120" s="103"/>
      <c r="AI120" s="103"/>
    </row>
    <row r="121" spans="1:35" ht="15" customHeight="1" x14ac:dyDescent="0.25">
      <c r="A121" s="65"/>
      <c r="B121" s="155" t="s">
        <v>41</v>
      </c>
      <c r="C121" s="156"/>
      <c r="D121" s="156"/>
      <c r="E121" s="156"/>
      <c r="F121" s="157"/>
      <c r="G121" s="156" t="s">
        <v>41</v>
      </c>
      <c r="H121" s="156"/>
      <c r="I121" s="156"/>
      <c r="J121" s="156"/>
      <c r="K121" s="156"/>
      <c r="L121" s="156"/>
      <c r="M121" s="156"/>
      <c r="N121" s="157"/>
      <c r="O121" s="66"/>
      <c r="AE121" s="90"/>
      <c r="AF121" s="105"/>
      <c r="AG121" s="103"/>
      <c r="AH121" s="103"/>
      <c r="AI121" s="103"/>
    </row>
    <row r="122" spans="1:35" x14ac:dyDescent="0.25">
      <c r="A122" s="65"/>
      <c r="B122" s="263" t="s">
        <v>42</v>
      </c>
      <c r="C122" s="261"/>
      <c r="D122" s="261"/>
      <c r="E122" s="261"/>
      <c r="F122" s="262"/>
      <c r="G122" s="261" t="s">
        <v>42</v>
      </c>
      <c r="H122" s="261"/>
      <c r="I122" s="261"/>
      <c r="J122" s="261"/>
      <c r="K122" s="261"/>
      <c r="L122" s="261"/>
      <c r="M122" s="261"/>
      <c r="N122" s="262"/>
      <c r="O122" s="66"/>
      <c r="AE122" s="90"/>
      <c r="AF122" s="105"/>
      <c r="AG122" s="103"/>
      <c r="AH122" s="103"/>
      <c r="AI122" s="103"/>
    </row>
    <row r="123" spans="1:35" ht="21" customHeight="1" x14ac:dyDescent="0.25">
      <c r="A123" s="65"/>
      <c r="B123" s="245" t="s">
        <v>488</v>
      </c>
      <c r="C123" s="246"/>
      <c r="D123" s="246"/>
      <c r="E123" s="246"/>
      <c r="F123" s="247"/>
      <c r="G123" s="246" t="s">
        <v>493</v>
      </c>
      <c r="H123" s="246"/>
      <c r="I123" s="246"/>
      <c r="J123" s="246"/>
      <c r="K123" s="246"/>
      <c r="L123" s="246"/>
      <c r="M123" s="246"/>
      <c r="N123" s="247"/>
      <c r="O123" s="66"/>
      <c r="AE123" s="90"/>
      <c r="AF123" s="105"/>
      <c r="AG123" s="103"/>
      <c r="AH123" s="103"/>
      <c r="AI123" s="103"/>
    </row>
    <row r="124" spans="1:35" ht="66" customHeight="1" x14ac:dyDescent="0.25">
      <c r="A124" s="65"/>
      <c r="B124" s="248" t="s">
        <v>398</v>
      </c>
      <c r="C124" s="249"/>
      <c r="D124" s="249"/>
      <c r="E124" s="249"/>
      <c r="F124" s="250"/>
      <c r="G124" s="249" t="s">
        <v>494</v>
      </c>
      <c r="H124" s="249"/>
      <c r="I124" s="249"/>
      <c r="J124" s="249"/>
      <c r="K124" s="249"/>
      <c r="L124" s="249"/>
      <c r="M124" s="249"/>
      <c r="N124" s="250"/>
      <c r="O124" s="66"/>
      <c r="AE124" s="90"/>
      <c r="AF124" s="105"/>
      <c r="AG124" s="103"/>
      <c r="AH124" s="103"/>
      <c r="AI124" s="103"/>
    </row>
    <row r="125" spans="1:35" ht="15" customHeight="1" x14ac:dyDescent="0.25">
      <c r="A125" s="65"/>
      <c r="B125" s="155"/>
      <c r="C125" s="156"/>
      <c r="D125" s="156"/>
      <c r="E125" s="156"/>
      <c r="F125" s="157"/>
      <c r="G125" s="156"/>
      <c r="H125" s="156"/>
      <c r="I125" s="156"/>
      <c r="J125" s="156"/>
      <c r="K125" s="156"/>
      <c r="L125" s="156"/>
      <c r="M125" s="156"/>
      <c r="N125" s="157"/>
      <c r="O125" s="66"/>
    </row>
    <row r="126" spans="1:35" ht="15" customHeight="1" x14ac:dyDescent="0.25">
      <c r="A126" s="65"/>
      <c r="B126" s="155" t="s">
        <v>41</v>
      </c>
      <c r="C126" s="156"/>
      <c r="D126" s="156"/>
      <c r="E126" s="156"/>
      <c r="F126" s="157"/>
      <c r="G126" s="156" t="s">
        <v>41</v>
      </c>
      <c r="H126" s="156"/>
      <c r="I126" s="156"/>
      <c r="J126" s="156"/>
      <c r="K126" s="156"/>
      <c r="L126" s="156"/>
      <c r="M126" s="156"/>
      <c r="N126" s="157"/>
      <c r="O126" s="66"/>
    </row>
    <row r="127" spans="1:35" x14ac:dyDescent="0.25">
      <c r="A127" s="65"/>
      <c r="B127" s="263" t="s">
        <v>42</v>
      </c>
      <c r="C127" s="261"/>
      <c r="D127" s="261"/>
      <c r="E127" s="261"/>
      <c r="F127" s="262"/>
      <c r="G127" s="261" t="s">
        <v>42</v>
      </c>
      <c r="H127" s="261"/>
      <c r="I127" s="261"/>
      <c r="J127" s="261"/>
      <c r="K127" s="261"/>
      <c r="L127" s="261"/>
      <c r="M127" s="261"/>
      <c r="N127" s="262"/>
      <c r="O127" s="66"/>
    </row>
    <row r="128" spans="1:35" x14ac:dyDescent="0.25">
      <c r="A128" s="65"/>
      <c r="B128" s="66"/>
      <c r="C128" s="66"/>
      <c r="D128" s="66"/>
      <c r="E128" s="66"/>
      <c r="F128" s="66"/>
      <c r="G128" s="66"/>
      <c r="H128" s="66"/>
      <c r="I128" s="66"/>
      <c r="J128" s="66"/>
      <c r="K128" s="66"/>
      <c r="L128" s="66"/>
      <c r="M128" s="66"/>
      <c r="N128" s="66"/>
      <c r="O128" s="66"/>
    </row>
  </sheetData>
  <sheetProtection algorithmName="SHA-512" hashValue="kmWQEmA/jGXECiyEbrc6XDh2e8ddKsDfetxCndiIqCvQ3LKIbkNfKjJJfYGhtYFMB0x3/B1LFGWDtAVZb6Ag/w==" saltValue="v997QfaJq91nhFhD0I2jMQ==" spinCount="100000" sheet="1" formatCells="0" formatColumns="0" formatRows="0"/>
  <dataConsolidate/>
  <mergeCells count="143">
    <mergeCell ref="A18:A29"/>
    <mergeCell ref="K20:K21"/>
    <mergeCell ref="K22:K23"/>
    <mergeCell ref="A43:A89"/>
    <mergeCell ref="H83:L83"/>
    <mergeCell ref="H84:L84"/>
    <mergeCell ref="H76:L76"/>
    <mergeCell ref="H77:L77"/>
    <mergeCell ref="B79:G79"/>
    <mergeCell ref="F44:F47"/>
    <mergeCell ref="G44:G47"/>
    <mergeCell ref="D80:G80"/>
    <mergeCell ref="B68:G68"/>
    <mergeCell ref="B44:B47"/>
    <mergeCell ref="C20:C21"/>
    <mergeCell ref="C22:C23"/>
    <mergeCell ref="C24:C25"/>
    <mergeCell ref="C26:C27"/>
    <mergeCell ref="K24:K25"/>
    <mergeCell ref="K26:K27"/>
    <mergeCell ref="K28:K29"/>
    <mergeCell ref="B20:B21"/>
    <mergeCell ref="B22:B23"/>
    <mergeCell ref="B24:B25"/>
    <mergeCell ref="G127:N127"/>
    <mergeCell ref="B126:F126"/>
    <mergeCell ref="B127:F127"/>
    <mergeCell ref="G121:N121"/>
    <mergeCell ref="G122:N122"/>
    <mergeCell ref="B123:F123"/>
    <mergeCell ref="G123:N123"/>
    <mergeCell ref="B124:F124"/>
    <mergeCell ref="G124:N124"/>
    <mergeCell ref="B125:F125"/>
    <mergeCell ref="G125:N125"/>
    <mergeCell ref="G126:N126"/>
    <mergeCell ref="B122:F122"/>
    <mergeCell ref="AD8:AH9"/>
    <mergeCell ref="B118:F118"/>
    <mergeCell ref="G118:N118"/>
    <mergeCell ref="B119:F119"/>
    <mergeCell ref="G119:N119"/>
    <mergeCell ref="A91:A94"/>
    <mergeCell ref="B94:N94"/>
    <mergeCell ref="C95:N95"/>
    <mergeCell ref="H88:L88"/>
    <mergeCell ref="B96:N96"/>
    <mergeCell ref="B98:H98"/>
    <mergeCell ref="H85:L85"/>
    <mergeCell ref="H86:L86"/>
    <mergeCell ref="B87:G87"/>
    <mergeCell ref="H87:L87"/>
    <mergeCell ref="H81:L81"/>
    <mergeCell ref="H82:L82"/>
    <mergeCell ref="B30:N30"/>
    <mergeCell ref="B43:N43"/>
    <mergeCell ref="A30:A39"/>
    <mergeCell ref="B33:F33"/>
    <mergeCell ref="C15:N15"/>
    <mergeCell ref="A96:A115"/>
    <mergeCell ref="B112:H112"/>
    <mergeCell ref="H5:N5"/>
    <mergeCell ref="B18:N18"/>
    <mergeCell ref="C16:N16"/>
    <mergeCell ref="C17:N17"/>
    <mergeCell ref="B19:J19"/>
    <mergeCell ref="H70:L70"/>
    <mergeCell ref="H71:L71"/>
    <mergeCell ref="L22:L23"/>
    <mergeCell ref="L24:L25"/>
    <mergeCell ref="L26:L27"/>
    <mergeCell ref="L28:L29"/>
    <mergeCell ref="B41:N41"/>
    <mergeCell ref="B38:N38"/>
    <mergeCell ref="B39:N39"/>
    <mergeCell ref="A8:L8"/>
    <mergeCell ref="A9:L9"/>
    <mergeCell ref="A40:A42"/>
    <mergeCell ref="A11:A12"/>
    <mergeCell ref="C11:N11"/>
    <mergeCell ref="C12:N12"/>
    <mergeCell ref="C13:N13"/>
    <mergeCell ref="C14:N14"/>
    <mergeCell ref="B31:F32"/>
    <mergeCell ref="M7:N7"/>
    <mergeCell ref="R46:W46"/>
    <mergeCell ref="B89:N89"/>
    <mergeCell ref="B90:M90"/>
    <mergeCell ref="N44:N47"/>
    <mergeCell ref="C91:N91"/>
    <mergeCell ref="H44:M44"/>
    <mergeCell ref="B88:G88"/>
    <mergeCell ref="D44:D47"/>
    <mergeCell ref="E44:E47"/>
    <mergeCell ref="H72:L72"/>
    <mergeCell ref="H73:L73"/>
    <mergeCell ref="H74:L74"/>
    <mergeCell ref="H46:K46"/>
    <mergeCell ref="H45:L45"/>
    <mergeCell ref="H75:L75"/>
    <mergeCell ref="H78:L78"/>
    <mergeCell ref="H69:L69"/>
    <mergeCell ref="B69:G69"/>
    <mergeCell ref="C44:C47"/>
    <mergeCell ref="D24:J25"/>
    <mergeCell ref="D26:J27"/>
    <mergeCell ref="D28:J29"/>
    <mergeCell ref="B26:B27"/>
    <mergeCell ref="B28:B29"/>
    <mergeCell ref="H79:L79"/>
    <mergeCell ref="H80:L80"/>
    <mergeCell ref="C92:N92"/>
    <mergeCell ref="C93:N93"/>
    <mergeCell ref="B34:F34"/>
    <mergeCell ref="B35:F35"/>
    <mergeCell ref="B36:F36"/>
    <mergeCell ref="B37:F37"/>
    <mergeCell ref="B40:N40"/>
    <mergeCell ref="B42:L42"/>
    <mergeCell ref="B120:F120"/>
    <mergeCell ref="G120:N120"/>
    <mergeCell ref="B121:F121"/>
    <mergeCell ref="L20:L21"/>
    <mergeCell ref="B110:H110"/>
    <mergeCell ref="B111:H111"/>
    <mergeCell ref="B104:H104"/>
    <mergeCell ref="B105:H105"/>
    <mergeCell ref="B106:H106"/>
    <mergeCell ref="B107:H107"/>
    <mergeCell ref="B99:H99"/>
    <mergeCell ref="B100:H100"/>
    <mergeCell ref="B101:H101"/>
    <mergeCell ref="B102:H102"/>
    <mergeCell ref="B103:H103"/>
    <mergeCell ref="B97:M97"/>
    <mergeCell ref="B113:H113"/>
    <mergeCell ref="B115:H115"/>
    <mergeCell ref="B114:H114"/>
    <mergeCell ref="B108:H108"/>
    <mergeCell ref="B109:H109"/>
    <mergeCell ref="C28:C29"/>
    <mergeCell ref="D20:J21"/>
    <mergeCell ref="D22:J23"/>
  </mergeCells>
  <conditionalFormatting sqref="H80:L80">
    <cfRule type="cellIs" dxfId="124" priority="141" operator="notEqual">
      <formula>$R$80</formula>
    </cfRule>
  </conditionalFormatting>
  <conditionalFormatting sqref="N115">
    <cfRule type="cellIs" dxfId="123" priority="135" operator="greaterThan">
      <formula>1</formula>
    </cfRule>
    <cfRule type="cellIs" dxfId="122" priority="136" operator="lessThan">
      <formula>1</formula>
    </cfRule>
  </conditionalFormatting>
  <conditionalFormatting sqref="N114">
    <cfRule type="cellIs" dxfId="121" priority="134" operator="notEqual">
      <formula>100%</formula>
    </cfRule>
  </conditionalFormatting>
  <conditionalFormatting sqref="I114">
    <cfRule type="cellIs" dxfId="120" priority="131" operator="lessThan">
      <formula>$R$114</formula>
    </cfRule>
    <cfRule type="cellIs" dxfId="119" priority="132" operator="greaterThan">
      <formula>$R$115</formula>
    </cfRule>
  </conditionalFormatting>
  <conditionalFormatting sqref="I100">
    <cfRule type="expression" dxfId="118" priority="123">
      <formula>$R100=1</formula>
    </cfRule>
  </conditionalFormatting>
  <conditionalFormatting sqref="J100">
    <cfRule type="expression" dxfId="117" priority="122">
      <formula>$S100=1</formula>
    </cfRule>
  </conditionalFormatting>
  <conditionalFormatting sqref="K100">
    <cfRule type="expression" dxfId="116" priority="121">
      <formula>$T100=1</formula>
    </cfRule>
  </conditionalFormatting>
  <conditionalFormatting sqref="L100">
    <cfRule type="expression" dxfId="115" priority="120">
      <formula>$U100=1</formula>
    </cfRule>
  </conditionalFormatting>
  <conditionalFormatting sqref="M100">
    <cfRule type="expression" dxfId="114" priority="119">
      <formula>$V100=1</formula>
    </cfRule>
  </conditionalFormatting>
  <conditionalFormatting sqref="M101">
    <cfRule type="expression" dxfId="113" priority="118">
      <formula>$V101=1</formula>
    </cfRule>
  </conditionalFormatting>
  <conditionalFormatting sqref="M102">
    <cfRule type="expression" dxfId="112" priority="117">
      <formula>$V102=1</formula>
    </cfRule>
  </conditionalFormatting>
  <conditionalFormatting sqref="M103">
    <cfRule type="expression" dxfId="111" priority="116">
      <formula>$V103=1</formula>
    </cfRule>
  </conditionalFormatting>
  <conditionalFormatting sqref="M104">
    <cfRule type="expression" dxfId="110" priority="115">
      <formula>$V104=1</formula>
    </cfRule>
  </conditionalFormatting>
  <conditionalFormatting sqref="M105">
    <cfRule type="expression" dxfId="109" priority="114">
      <formula>$V105=1</formula>
    </cfRule>
  </conditionalFormatting>
  <conditionalFormatting sqref="M106">
    <cfRule type="expression" dxfId="108" priority="113">
      <formula>$V106=1</formula>
    </cfRule>
  </conditionalFormatting>
  <conditionalFormatting sqref="M107">
    <cfRule type="expression" dxfId="107" priority="112">
      <formula>$V107=1</formula>
    </cfRule>
  </conditionalFormatting>
  <conditionalFormatting sqref="L101">
    <cfRule type="expression" dxfId="106" priority="111">
      <formula>$U101=1</formula>
    </cfRule>
  </conditionalFormatting>
  <conditionalFormatting sqref="L102">
    <cfRule type="expression" dxfId="105" priority="110">
      <formula>$U102=1</formula>
    </cfRule>
  </conditionalFormatting>
  <conditionalFormatting sqref="L103">
    <cfRule type="expression" dxfId="104" priority="109">
      <formula>$U103=1</formula>
    </cfRule>
  </conditionalFormatting>
  <conditionalFormatting sqref="L104">
    <cfRule type="expression" dxfId="103" priority="108">
      <formula>$U104=1</formula>
    </cfRule>
  </conditionalFormatting>
  <conditionalFormatting sqref="L105">
    <cfRule type="expression" dxfId="102" priority="107">
      <formula>$U105=1</formula>
    </cfRule>
  </conditionalFormatting>
  <conditionalFormatting sqref="L106">
    <cfRule type="expression" dxfId="101" priority="106">
      <formula>$U106=1</formula>
    </cfRule>
  </conditionalFormatting>
  <conditionalFormatting sqref="L107">
    <cfRule type="expression" dxfId="100" priority="105">
      <formula>$U107=1</formula>
    </cfRule>
  </conditionalFormatting>
  <conditionalFormatting sqref="K101">
    <cfRule type="expression" dxfId="99" priority="104">
      <formula>$T101=1</formula>
    </cfRule>
  </conditionalFormatting>
  <conditionalFormatting sqref="K102">
    <cfRule type="expression" dxfId="98" priority="103">
      <formula>$T102=1</formula>
    </cfRule>
  </conditionalFormatting>
  <conditionalFormatting sqref="K103">
    <cfRule type="expression" dxfId="97" priority="102">
      <formula>$T103=1</formula>
    </cfRule>
  </conditionalFormatting>
  <conditionalFormatting sqref="K104">
    <cfRule type="expression" dxfId="96" priority="101">
      <formula>$T104=1</formula>
    </cfRule>
  </conditionalFormatting>
  <conditionalFormatting sqref="K105">
    <cfRule type="expression" dxfId="95" priority="100">
      <formula>$T105=1</formula>
    </cfRule>
  </conditionalFormatting>
  <conditionalFormatting sqref="K106">
    <cfRule type="expression" dxfId="94" priority="99">
      <formula>$T106=1</formula>
    </cfRule>
  </conditionalFormatting>
  <conditionalFormatting sqref="K107">
    <cfRule type="expression" dxfId="93" priority="98">
      <formula>$T107=1</formula>
    </cfRule>
  </conditionalFormatting>
  <conditionalFormatting sqref="J101">
    <cfRule type="expression" dxfId="92" priority="97">
      <formula>$S101=1</formula>
    </cfRule>
  </conditionalFormatting>
  <conditionalFormatting sqref="J102">
    <cfRule type="expression" dxfId="91" priority="96">
      <formula>$S102=1</formula>
    </cfRule>
  </conditionalFormatting>
  <conditionalFormatting sqref="J103">
    <cfRule type="expression" dxfId="90" priority="95">
      <formula>$S103=1</formula>
    </cfRule>
  </conditionalFormatting>
  <conditionalFormatting sqref="J104">
    <cfRule type="expression" dxfId="89" priority="94">
      <formula>$S104=1</formula>
    </cfRule>
  </conditionalFormatting>
  <conditionalFormatting sqref="J105">
    <cfRule type="expression" dxfId="88" priority="93">
      <formula>$S105=1</formula>
    </cfRule>
  </conditionalFormatting>
  <conditionalFormatting sqref="J106">
    <cfRule type="expression" dxfId="87" priority="92">
      <formula>$S106=1</formula>
    </cfRule>
  </conditionalFormatting>
  <conditionalFormatting sqref="J107">
    <cfRule type="expression" dxfId="86" priority="91">
      <formula>$S107=1</formula>
    </cfRule>
  </conditionalFormatting>
  <conditionalFormatting sqref="I101">
    <cfRule type="expression" dxfId="85" priority="90">
      <formula>$R101=1</formula>
    </cfRule>
  </conditionalFormatting>
  <conditionalFormatting sqref="I102">
    <cfRule type="expression" dxfId="84" priority="89">
      <formula>$R102=1</formula>
    </cfRule>
  </conditionalFormatting>
  <conditionalFormatting sqref="I103">
    <cfRule type="expression" dxfId="83" priority="88">
      <formula>$R103=1</formula>
    </cfRule>
  </conditionalFormatting>
  <conditionalFormatting sqref="I104">
    <cfRule type="expression" dxfId="82" priority="87">
      <formula>$R104=1</formula>
    </cfRule>
  </conditionalFormatting>
  <conditionalFormatting sqref="I105">
    <cfRule type="expression" dxfId="81" priority="86">
      <formula>$R105=1</formula>
    </cfRule>
  </conditionalFormatting>
  <conditionalFormatting sqref="I106">
    <cfRule type="expression" dxfId="80" priority="85">
      <formula>$R106=1</formula>
    </cfRule>
  </conditionalFormatting>
  <conditionalFormatting sqref="I107">
    <cfRule type="expression" dxfId="79" priority="84">
      <formula>$R107=1</formula>
    </cfRule>
  </conditionalFormatting>
  <conditionalFormatting sqref="I109">
    <cfRule type="expression" dxfId="78" priority="83">
      <formula>$R109=1</formula>
    </cfRule>
  </conditionalFormatting>
  <conditionalFormatting sqref="I110">
    <cfRule type="expression" dxfId="77" priority="82">
      <formula>$R110=1</formula>
    </cfRule>
  </conditionalFormatting>
  <conditionalFormatting sqref="I111">
    <cfRule type="expression" dxfId="76" priority="81">
      <formula>$R111=1</formula>
    </cfRule>
  </conditionalFormatting>
  <conditionalFormatting sqref="I112">
    <cfRule type="expression" dxfId="75" priority="80">
      <formula>$R112=1</formula>
    </cfRule>
  </conditionalFormatting>
  <conditionalFormatting sqref="I113">
    <cfRule type="expression" dxfId="74" priority="79">
      <formula>$R113=1</formula>
    </cfRule>
  </conditionalFormatting>
  <conditionalFormatting sqref="J109">
    <cfRule type="expression" dxfId="73" priority="78">
      <formula>$S109=1</formula>
    </cfRule>
  </conditionalFormatting>
  <conditionalFormatting sqref="J110">
    <cfRule type="expression" dxfId="72" priority="77">
      <formula>$S110=1</formula>
    </cfRule>
  </conditionalFormatting>
  <conditionalFormatting sqref="J111">
    <cfRule type="expression" dxfId="71" priority="76">
      <formula>$S111=1</formula>
    </cfRule>
  </conditionalFormatting>
  <conditionalFormatting sqref="J112">
    <cfRule type="expression" dxfId="70" priority="75">
      <formula>$S112=1</formula>
    </cfRule>
  </conditionalFormatting>
  <conditionalFormatting sqref="J113">
    <cfRule type="expression" dxfId="69" priority="74">
      <formula>$S113=1</formula>
    </cfRule>
  </conditionalFormatting>
  <conditionalFormatting sqref="K109">
    <cfRule type="expression" dxfId="68" priority="73">
      <formula>$T109=1</formula>
    </cfRule>
  </conditionalFormatting>
  <conditionalFormatting sqref="K110">
    <cfRule type="expression" dxfId="67" priority="72">
      <formula>$T110=1</formula>
    </cfRule>
  </conditionalFormatting>
  <conditionalFormatting sqref="K111">
    <cfRule type="expression" dxfId="66" priority="71">
      <formula>$T111=1</formula>
    </cfRule>
  </conditionalFormatting>
  <conditionalFormatting sqref="K112">
    <cfRule type="expression" dxfId="65" priority="70">
      <formula>$T112=1</formula>
    </cfRule>
  </conditionalFormatting>
  <conditionalFormatting sqref="K113">
    <cfRule type="expression" dxfId="64" priority="69">
      <formula>$T113=1</formula>
    </cfRule>
  </conditionalFormatting>
  <conditionalFormatting sqref="L109">
    <cfRule type="expression" dxfId="63" priority="68">
      <formula>$U109=1</formula>
    </cfRule>
  </conditionalFormatting>
  <conditionalFormatting sqref="L110">
    <cfRule type="expression" dxfId="62" priority="67">
      <formula>$U110=1</formula>
    </cfRule>
  </conditionalFormatting>
  <conditionalFormatting sqref="L111">
    <cfRule type="expression" dxfId="61" priority="66">
      <formula>$U111=1</formula>
    </cfRule>
  </conditionalFormatting>
  <conditionalFormatting sqref="L112">
    <cfRule type="expression" dxfId="60" priority="65">
      <formula>$U112=1</formula>
    </cfRule>
  </conditionalFormatting>
  <conditionalFormatting sqref="L113">
    <cfRule type="expression" dxfId="59" priority="64">
      <formula>$U113=1</formula>
    </cfRule>
  </conditionalFormatting>
  <conditionalFormatting sqref="M109">
    <cfRule type="expression" dxfId="58" priority="63">
      <formula>$V109=1</formula>
    </cfRule>
  </conditionalFormatting>
  <conditionalFormatting sqref="M110">
    <cfRule type="expression" dxfId="57" priority="62">
      <formula>$V110=1</formula>
    </cfRule>
  </conditionalFormatting>
  <conditionalFormatting sqref="M111">
    <cfRule type="expression" dxfId="56" priority="61">
      <formula>$V111=1</formula>
    </cfRule>
  </conditionalFormatting>
  <conditionalFormatting sqref="M112">
    <cfRule type="expression" dxfId="55" priority="60">
      <formula>$V112=1</formula>
    </cfRule>
  </conditionalFormatting>
  <conditionalFormatting sqref="M113">
    <cfRule type="expression" dxfId="54" priority="59">
      <formula>$V113=1</formula>
    </cfRule>
  </conditionalFormatting>
  <conditionalFormatting sqref="J114">
    <cfRule type="cellIs" dxfId="53" priority="57" operator="lessThan">
      <formula>$S$114</formula>
    </cfRule>
    <cfRule type="cellIs" dxfId="52" priority="58" operator="greaterThan">
      <formula>$S$115</formula>
    </cfRule>
  </conditionalFormatting>
  <conditionalFormatting sqref="K114">
    <cfRule type="cellIs" dxfId="51" priority="55" operator="lessThan">
      <formula>$T$114</formula>
    </cfRule>
    <cfRule type="cellIs" dxfId="50" priority="56" operator="greaterThan">
      <formula>$T$115</formula>
    </cfRule>
  </conditionalFormatting>
  <conditionalFormatting sqref="L114">
    <cfRule type="cellIs" dxfId="49" priority="53" operator="lessThan">
      <formula>$U$114</formula>
    </cfRule>
    <cfRule type="cellIs" dxfId="48" priority="54" operator="greaterThan">
      <formula>$U$115</formula>
    </cfRule>
  </conditionalFormatting>
  <conditionalFormatting sqref="M114">
    <cfRule type="cellIs" dxfId="47" priority="51" operator="lessThan">
      <formula>$V$114</formula>
    </cfRule>
    <cfRule type="cellIs" dxfId="46" priority="52" operator="greaterThan">
      <formula>$V$115</formula>
    </cfRule>
  </conditionalFormatting>
  <conditionalFormatting sqref="N20">
    <cfRule type="expression" dxfId="45" priority="50">
      <formula>$Q20=0</formula>
    </cfRule>
  </conditionalFormatting>
  <conditionalFormatting sqref="N21">
    <cfRule type="expression" dxfId="44" priority="49">
      <formula>$Q$21=0</formula>
    </cfRule>
  </conditionalFormatting>
  <conditionalFormatting sqref="N22">
    <cfRule type="expression" dxfId="43" priority="48">
      <formula>$Q$22=0</formula>
    </cfRule>
  </conditionalFormatting>
  <conditionalFormatting sqref="N23">
    <cfRule type="expression" dxfId="42" priority="47">
      <formula>$Q$23=0</formula>
    </cfRule>
  </conditionalFormatting>
  <conditionalFormatting sqref="N24">
    <cfRule type="expression" dxfId="41" priority="46">
      <formula>$Q$24=0</formula>
    </cfRule>
  </conditionalFormatting>
  <conditionalFormatting sqref="N25">
    <cfRule type="expression" dxfId="40" priority="45">
      <formula>$Q$25=0</formula>
    </cfRule>
  </conditionalFormatting>
  <conditionalFormatting sqref="N26">
    <cfRule type="expression" dxfId="39" priority="44">
      <formula>$Q$26=0</formula>
    </cfRule>
  </conditionalFormatting>
  <conditionalFormatting sqref="N27">
    <cfRule type="expression" dxfId="38" priority="43">
      <formula>$Q$27=0</formula>
    </cfRule>
  </conditionalFormatting>
  <conditionalFormatting sqref="N28">
    <cfRule type="expression" dxfId="37" priority="42">
      <formula>$Q$28=0</formula>
    </cfRule>
  </conditionalFormatting>
  <conditionalFormatting sqref="N29">
    <cfRule type="expression" dxfId="36" priority="41">
      <formula>$Q$29=0</formula>
    </cfRule>
  </conditionalFormatting>
  <conditionalFormatting sqref="M20">
    <cfRule type="expression" dxfId="35" priority="40">
      <formula>$P$20=0</formula>
    </cfRule>
  </conditionalFormatting>
  <conditionalFormatting sqref="M21">
    <cfRule type="expression" dxfId="34" priority="39">
      <formula>$P$21=0</formula>
    </cfRule>
  </conditionalFormatting>
  <conditionalFormatting sqref="M22">
    <cfRule type="expression" dxfId="33" priority="38">
      <formula>$P$22=0</formula>
    </cfRule>
  </conditionalFormatting>
  <conditionalFormatting sqref="M23">
    <cfRule type="expression" dxfId="32" priority="37">
      <formula>$P$23=0</formula>
    </cfRule>
  </conditionalFormatting>
  <conditionalFormatting sqref="M24">
    <cfRule type="expression" dxfId="31" priority="36">
      <formula>$P$24=0</formula>
    </cfRule>
  </conditionalFormatting>
  <conditionalFormatting sqref="M25">
    <cfRule type="expression" dxfId="30" priority="35">
      <formula>$P$25=0</formula>
    </cfRule>
  </conditionalFormatting>
  <conditionalFormatting sqref="M26">
    <cfRule type="expression" dxfId="29" priority="34">
      <formula>$P$26=0</formula>
    </cfRule>
  </conditionalFormatting>
  <conditionalFormatting sqref="M27">
    <cfRule type="expression" dxfId="28" priority="33">
      <formula>$P$27=0</formula>
    </cfRule>
  </conditionalFormatting>
  <conditionalFormatting sqref="M28">
    <cfRule type="expression" dxfId="27" priority="32">
      <formula>$P$28=0</formula>
    </cfRule>
  </conditionalFormatting>
  <conditionalFormatting sqref="M29">
    <cfRule type="expression" dxfId="26" priority="31">
      <formula>$P$29=0</formula>
    </cfRule>
  </conditionalFormatting>
  <conditionalFormatting sqref="L20:L21">
    <cfRule type="expression" dxfId="25" priority="30">
      <formula>$Z$20=0</formula>
    </cfRule>
  </conditionalFormatting>
  <conditionalFormatting sqref="L22:L23">
    <cfRule type="expression" dxfId="24" priority="29">
      <formula>$Z$22=0</formula>
    </cfRule>
  </conditionalFormatting>
  <conditionalFormatting sqref="L24:L25">
    <cfRule type="expression" dxfId="23" priority="28">
      <formula>$Z$24=0</formula>
    </cfRule>
  </conditionalFormatting>
  <conditionalFormatting sqref="L26:L27">
    <cfRule type="expression" dxfId="22" priority="27">
      <formula>$Z$26=0</formula>
    </cfRule>
  </conditionalFormatting>
  <conditionalFormatting sqref="L28:L29">
    <cfRule type="expression" dxfId="21" priority="26">
      <formula>$Z$28=0</formula>
    </cfRule>
  </conditionalFormatting>
  <conditionalFormatting sqref="B71">
    <cfRule type="expression" dxfId="20" priority="20">
      <formula>$Q$71=0</formula>
    </cfRule>
  </conditionalFormatting>
  <conditionalFormatting sqref="B72">
    <cfRule type="expression" dxfId="19" priority="19">
      <formula>$Q72=0</formula>
    </cfRule>
  </conditionalFormatting>
  <conditionalFormatting sqref="B73">
    <cfRule type="expression" dxfId="18" priority="18">
      <formula>$Q73=0</formula>
    </cfRule>
  </conditionalFormatting>
  <conditionalFormatting sqref="B74">
    <cfRule type="expression" dxfId="17" priority="17">
      <formula>$Q74=0</formula>
    </cfRule>
  </conditionalFormatting>
  <conditionalFormatting sqref="B75">
    <cfRule type="expression" dxfId="16" priority="16">
      <formula>$Q75=0</formula>
    </cfRule>
  </conditionalFormatting>
  <conditionalFormatting sqref="B76">
    <cfRule type="expression" dxfId="15" priority="15">
      <formula>$Q76=0</formula>
    </cfRule>
  </conditionalFormatting>
  <conditionalFormatting sqref="B77">
    <cfRule type="expression" dxfId="14" priority="14">
      <formula>$Q77=0</formula>
    </cfRule>
  </conditionalFormatting>
  <conditionalFormatting sqref="B78">
    <cfRule type="expression" dxfId="13" priority="13">
      <formula>$Q78=0</formula>
    </cfRule>
  </conditionalFormatting>
  <conditionalFormatting sqref="B82">
    <cfRule type="expression" dxfId="12" priority="12">
      <formula>$Q82=0</formula>
    </cfRule>
  </conditionalFormatting>
  <conditionalFormatting sqref="B83">
    <cfRule type="expression" dxfId="11" priority="11">
      <formula>$Q83=0</formula>
    </cfRule>
  </conditionalFormatting>
  <conditionalFormatting sqref="B84">
    <cfRule type="expression" dxfId="10" priority="10">
      <formula>$Q84=0</formula>
    </cfRule>
  </conditionalFormatting>
  <conditionalFormatting sqref="B85">
    <cfRule type="expression" dxfId="9" priority="9">
      <formula>$Q85=0</formula>
    </cfRule>
  </conditionalFormatting>
  <conditionalFormatting sqref="B86">
    <cfRule type="expression" dxfId="8" priority="8">
      <formula>$Q86=0</formula>
    </cfRule>
  </conditionalFormatting>
  <conditionalFormatting sqref="C20:C21">
    <cfRule type="expression" dxfId="7" priority="7">
      <formula>$AA$20=0</formula>
    </cfRule>
  </conditionalFormatting>
  <conditionalFormatting sqref="C22:C23">
    <cfRule type="expression" dxfId="6" priority="6">
      <formula>$AA$22=0</formula>
    </cfRule>
  </conditionalFormatting>
  <conditionalFormatting sqref="C24:C25">
    <cfRule type="expression" dxfId="5" priority="5">
      <formula>$AA$24=0</formula>
    </cfRule>
  </conditionalFormatting>
  <conditionalFormatting sqref="C26:C27">
    <cfRule type="expression" dxfId="4" priority="4">
      <formula>$AA$26=0</formula>
    </cfRule>
  </conditionalFormatting>
  <conditionalFormatting sqref="C28:C29">
    <cfRule type="expression" dxfId="3" priority="3">
      <formula>$AA$28=0</formula>
    </cfRule>
  </conditionalFormatting>
  <conditionalFormatting sqref="B71:B78 B82:B86">
    <cfRule type="duplicateValues" dxfId="2" priority="146"/>
  </conditionalFormatting>
  <conditionalFormatting sqref="N88">
    <cfRule type="cellIs" dxfId="1" priority="1" operator="lessThan">
      <formula>$T$88</formula>
    </cfRule>
    <cfRule type="cellIs" dxfId="0" priority="2" operator="greaterThan">
      <formula>$S$88</formula>
    </cfRule>
  </conditionalFormatting>
  <dataValidations count="37">
    <dataValidation type="list" allowBlank="1" showInputMessage="1" showErrorMessage="1" sqref="K20 K22 K24 K26 K28">
      <formula1>ListOfMQF</formula1>
    </dataValidation>
    <dataValidation type="list" allowBlank="1" showInputMessage="1" showErrorMessage="1" sqref="L20 L28 L26 L24 L22">
      <formula1>INDIRECT($R20)</formula1>
    </dataValidation>
    <dataValidation type="list" allowBlank="1" showInputMessage="1" showErrorMessage="1" sqref="N90 C48:G67">
      <formula1>Tick</formula1>
    </dataValidation>
    <dataValidation type="list" allowBlank="1" showInputMessage="1" showErrorMessage="1" sqref="M20">
      <formula1>INDIRECT($T$20)</formula1>
    </dataValidation>
    <dataValidation type="list" allowBlank="1" showInputMessage="1" showErrorMessage="1" sqref="M21">
      <formula1>INDIRECT($T$21)</formula1>
    </dataValidation>
    <dataValidation type="list" allowBlank="1" showInputMessage="1" showErrorMessage="1" sqref="M22">
      <formula1>INDIRECT($T$22)</formula1>
    </dataValidation>
    <dataValidation type="list" allowBlank="1" showInputMessage="1" showErrorMessage="1" sqref="M23">
      <formula1>INDIRECT($T$23)</formula1>
    </dataValidation>
    <dataValidation type="list" allowBlank="1" showInputMessage="1" showErrorMessage="1" sqref="M24">
      <formula1>INDIRECT($T$24)</formula1>
    </dataValidation>
    <dataValidation type="list" allowBlank="1" showInputMessage="1" showErrorMessage="1" sqref="M25">
      <formula1>INDIRECT($T$25)</formula1>
    </dataValidation>
    <dataValidation type="list" allowBlank="1" showInputMessage="1" showErrorMessage="1" sqref="M26">
      <formula1>INDIRECT($T$26)</formula1>
    </dataValidation>
    <dataValidation type="list" allowBlank="1" showInputMessage="1" showErrorMessage="1" sqref="M27">
      <formula1>INDIRECT($T$27)</formula1>
    </dataValidation>
    <dataValidation type="list" allowBlank="1" showInputMessage="1" showErrorMessage="1" sqref="M28">
      <formula1>INDIRECT($T$28)</formula1>
    </dataValidation>
    <dataValidation type="list" allowBlank="1" showInputMessage="1" showErrorMessage="1" sqref="M29">
      <formula1>INDIRECT($T$29)</formula1>
    </dataValidation>
    <dataValidation type="list" allowBlank="1" showInputMessage="1" showErrorMessage="1" sqref="N20">
      <formula1>INDIRECT($V$20)</formula1>
    </dataValidation>
    <dataValidation type="list" allowBlank="1" showInputMessage="1" showErrorMessage="1" sqref="N21">
      <formula1>INDIRECT($V$21)</formula1>
    </dataValidation>
    <dataValidation type="list" allowBlank="1" showInputMessage="1" showErrorMessage="1" sqref="N22">
      <formula1>INDIRECT($V$22)</formula1>
    </dataValidation>
    <dataValidation type="list" allowBlank="1" showInputMessage="1" showErrorMessage="1" sqref="N23">
      <formula1>INDIRECT($V$23)</formula1>
    </dataValidation>
    <dataValidation type="list" allowBlank="1" showInputMessage="1" showErrorMessage="1" sqref="N24">
      <formula1>INDIRECT($V$24)</formula1>
    </dataValidation>
    <dataValidation type="list" allowBlank="1" showInputMessage="1" showErrorMessage="1" sqref="N25">
      <formula1>INDIRECT($V$25)</formula1>
    </dataValidation>
    <dataValidation type="list" allowBlank="1" showInputMessage="1" showErrorMessage="1" sqref="N26">
      <formula1>INDIRECT($V$26)</formula1>
    </dataValidation>
    <dataValidation type="list" allowBlank="1" showInputMessage="1" showErrorMessage="1" sqref="N27">
      <formula1>INDIRECT($V$27)</formula1>
    </dataValidation>
    <dataValidation type="list" allowBlank="1" showInputMessage="1" showErrorMessage="1" sqref="N28">
      <formula1>INDIRECT($V$28)</formula1>
    </dataValidation>
    <dataValidation type="list" allowBlank="1" showInputMessage="1" showErrorMessage="1" sqref="N29">
      <formula1>INDIRECT($V$29)</formula1>
    </dataValidation>
    <dataValidation type="list" allowBlank="1" showInputMessage="1" showErrorMessage="1" sqref="B82:B86 B71:B78">
      <formula1>OFFSET($Y$19,1,0,MAX($X$20:$X$29),1)</formula1>
    </dataValidation>
    <dataValidation type="list" allowBlank="1" showInputMessage="1" showErrorMessage="1" sqref="H32">
      <formula1>MQF2List</formula1>
    </dataValidation>
    <dataValidation type="list" allowBlank="1" showInputMessage="1" showErrorMessage="1" sqref="J32">
      <formula1>MQF4List</formula1>
    </dataValidation>
    <dataValidation type="list" allowBlank="1" showInputMessage="1" showErrorMessage="1" sqref="K32">
      <formula1>MQF5List</formula1>
    </dataValidation>
    <dataValidation type="list" allowBlank="1" showInputMessage="1" showErrorMessage="1" sqref="L32">
      <formula1>MQF6List</formula1>
    </dataValidation>
    <dataValidation type="list" allowBlank="1" showInputMessage="1" showErrorMessage="1" sqref="M32">
      <formula1>MQF7List</formula1>
    </dataValidation>
    <dataValidation type="list" allowBlank="1" showInputMessage="1" showErrorMessage="1" sqref="N32">
      <formula1>MQF8List</formula1>
    </dataValidation>
    <dataValidation type="list" allowBlank="1" showInputMessage="1" showErrorMessage="1" sqref="G32">
      <formula1>MQF1List</formula1>
    </dataValidation>
    <dataValidation type="list" allowBlank="1" showInputMessage="1" showErrorMessage="1" sqref="I32">
      <formula1>MQF3List</formula1>
    </dataValidation>
    <dataValidation type="list" allowBlank="1" showInputMessage="1" showErrorMessage="1" sqref="C95:N95">
      <formula1>Tahun</formula1>
    </dataValidation>
    <dataValidation type="list" allowBlank="1" showInputMessage="1" showErrorMessage="1" sqref="C26 C28 C24 C22">
      <formula1>INDIRECT($S22)</formula1>
    </dataValidation>
    <dataValidation type="list" showInputMessage="1" showErrorMessage="1" sqref="C20">
      <formula1>INDIRECT($S20)</formula1>
    </dataValidation>
    <dataValidation type="list" allowBlank="1" showInputMessage="1" showErrorMessage="1" sqref="C15:N15">
      <formula1>INDIRECT($S$15)</formula1>
    </dataValidation>
    <dataValidation type="list" allowBlank="1" showInputMessage="1" showErrorMessage="1" sqref="AD3">
      <formula1>Language</formula1>
    </dataValidation>
  </dataValidations>
  <pageMargins left="0.25" right="0.25" top="0.75" bottom="0.75" header="0.3" footer="0.3"/>
  <pageSetup paperSize="9" scale="55" fitToHeight="0" orientation="portrait" r:id="rId1"/>
  <rowBreaks count="2" manualBreakCount="2">
    <brk id="42" max="16383" man="1"/>
    <brk id="94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workbookViewId="0">
      <selection activeCell="A2" sqref="A2"/>
    </sheetView>
  </sheetViews>
  <sheetFormatPr defaultRowHeight="16.899999999999999" customHeight="1" x14ac:dyDescent="0.25"/>
  <cols>
    <col min="2" max="2" width="11.85546875" customWidth="1"/>
    <col min="3" max="3" width="103.28515625" customWidth="1"/>
  </cols>
  <sheetData>
    <row r="1" spans="1:3" ht="16.899999999999999" customHeight="1" x14ac:dyDescent="0.25">
      <c r="A1" s="28" t="s">
        <v>7</v>
      </c>
      <c r="B1" s="29" t="s">
        <v>54</v>
      </c>
      <c r="C1" s="29" t="s">
        <v>55</v>
      </c>
    </row>
    <row r="2" spans="1:3" s="27" customFormat="1" ht="16.899999999999999" customHeight="1" x14ac:dyDescent="0.25">
      <c r="A2" s="116" t="s">
        <v>58</v>
      </c>
      <c r="B2" s="117" t="s">
        <v>73</v>
      </c>
      <c r="C2" s="117"/>
    </row>
    <row r="3" spans="1:3" s="27" customFormat="1" ht="16.899999999999999" customHeight="1" x14ac:dyDescent="0.25">
      <c r="A3" s="116" t="s">
        <v>59</v>
      </c>
      <c r="B3" s="117" t="s">
        <v>74</v>
      </c>
      <c r="C3" s="117"/>
    </row>
    <row r="4" spans="1:3" s="27" customFormat="1" ht="16.899999999999999" customHeight="1" x14ac:dyDescent="0.25">
      <c r="A4" s="116" t="s">
        <v>60</v>
      </c>
      <c r="B4" s="117" t="s">
        <v>75</v>
      </c>
      <c r="C4" s="117"/>
    </row>
    <row r="5" spans="1:3" s="27" customFormat="1" ht="16.899999999999999" customHeight="1" x14ac:dyDescent="0.25">
      <c r="A5" s="116" t="s">
        <v>61</v>
      </c>
      <c r="B5" s="117" t="s">
        <v>76</v>
      </c>
      <c r="C5" s="117"/>
    </row>
    <row r="6" spans="1:3" s="27" customFormat="1" ht="16.899999999999999" customHeight="1" x14ac:dyDescent="0.25">
      <c r="A6" s="116" t="s">
        <v>62</v>
      </c>
      <c r="B6" s="117" t="s">
        <v>77</v>
      </c>
      <c r="C6" s="117"/>
    </row>
    <row r="7" spans="1:3" s="27" customFormat="1" ht="16.899999999999999" customHeight="1" x14ac:dyDescent="0.25">
      <c r="A7" s="116" t="s">
        <v>63</v>
      </c>
      <c r="B7" s="117" t="s">
        <v>78</v>
      </c>
      <c r="C7" s="117"/>
    </row>
    <row r="8" spans="1:3" s="27" customFormat="1" ht="16.899999999999999" customHeight="1" x14ac:dyDescent="0.25">
      <c r="A8" s="116" t="s">
        <v>8</v>
      </c>
      <c r="B8" s="117" t="s">
        <v>79</v>
      </c>
      <c r="C8" s="117"/>
    </row>
    <row r="9" spans="1:3" s="27" customFormat="1" ht="16.899999999999999" customHeight="1" x14ac:dyDescent="0.25">
      <c r="A9" s="116" t="s">
        <v>64</v>
      </c>
      <c r="B9" s="117" t="s">
        <v>80</v>
      </c>
      <c r="C9" s="117"/>
    </row>
    <row r="10" spans="1:3" s="27" customFormat="1" ht="16.899999999999999" customHeight="1" x14ac:dyDescent="0.25">
      <c r="A10" s="116"/>
      <c r="B10" s="117"/>
      <c r="C10" s="117"/>
    </row>
    <row r="11" spans="1:3" ht="16.899999999999999" customHeight="1" x14ac:dyDescent="0.25">
      <c r="A11" s="116"/>
      <c r="B11" s="117"/>
      <c r="C11" s="117"/>
    </row>
    <row r="12" spans="1:3" ht="16.899999999999999" customHeight="1" x14ac:dyDescent="0.25">
      <c r="A12" s="4"/>
      <c r="B12" s="4"/>
      <c r="C12" s="4"/>
    </row>
    <row r="13" spans="1:3" ht="16.899999999999999" customHeight="1" x14ac:dyDescent="0.25">
      <c r="A13" s="4"/>
      <c r="B13" s="4"/>
      <c r="C13" s="4"/>
    </row>
    <row r="14" spans="1:3" ht="16.899999999999999" customHeight="1" x14ac:dyDescent="0.25">
      <c r="A14" s="4"/>
      <c r="B14" s="4"/>
      <c r="C14" s="4"/>
    </row>
    <row r="15" spans="1:3" ht="16.899999999999999" customHeight="1" x14ac:dyDescent="0.25">
      <c r="A15" s="4"/>
      <c r="B15" s="4"/>
      <c r="C15" s="4"/>
    </row>
    <row r="16" spans="1:3" ht="16.899999999999999" customHeight="1" x14ac:dyDescent="0.25">
      <c r="A16" s="4"/>
      <c r="B16" s="4"/>
      <c r="C16" s="4"/>
    </row>
    <row r="17" spans="1:3" ht="16.899999999999999" customHeight="1" x14ac:dyDescent="0.25">
      <c r="A17" s="4"/>
      <c r="B17" s="4"/>
      <c r="C17" s="4"/>
    </row>
    <row r="18" spans="1:3" ht="16.899999999999999" customHeight="1" x14ac:dyDescent="0.25">
      <c r="A18" s="4"/>
      <c r="B18" s="4"/>
      <c r="C18" s="4"/>
    </row>
    <row r="19" spans="1:3" ht="16.899999999999999" customHeight="1" x14ac:dyDescent="0.25">
      <c r="A19" s="4"/>
      <c r="B19" s="4"/>
      <c r="C19" s="4"/>
    </row>
    <row r="20" spans="1:3" ht="16.899999999999999" customHeight="1" x14ac:dyDescent="0.25">
      <c r="A20" s="4"/>
      <c r="B20" s="4"/>
      <c r="C20" s="4"/>
    </row>
    <row r="21" spans="1:3" ht="16.899999999999999" customHeight="1" x14ac:dyDescent="0.25">
      <c r="A21" s="4"/>
      <c r="B21" s="4"/>
      <c r="C21" s="4"/>
    </row>
    <row r="22" spans="1:3" ht="16.899999999999999" customHeight="1" x14ac:dyDescent="0.25">
      <c r="A22" s="4"/>
      <c r="B22" s="4"/>
      <c r="C22" s="4"/>
    </row>
    <row r="23" spans="1:3" ht="16.899999999999999" customHeight="1" x14ac:dyDescent="0.25">
      <c r="A23" s="4"/>
      <c r="B23" s="4"/>
      <c r="C23" s="4"/>
    </row>
    <row r="24" spans="1:3" ht="16.899999999999999" customHeight="1" x14ac:dyDescent="0.25">
      <c r="A24" s="4"/>
      <c r="B24" s="4"/>
      <c r="C24" s="4"/>
    </row>
    <row r="25" spans="1:3" ht="16.899999999999999" customHeight="1" x14ac:dyDescent="0.25">
      <c r="A25" s="4"/>
      <c r="B25" s="4"/>
      <c r="C25" s="4"/>
    </row>
    <row r="26" spans="1:3" ht="16.899999999999999" customHeight="1" x14ac:dyDescent="0.25">
      <c r="A26" s="4"/>
      <c r="B26" s="4"/>
      <c r="C26" s="4"/>
    </row>
    <row r="27" spans="1:3" ht="16.899999999999999" customHeight="1" x14ac:dyDescent="0.25">
      <c r="A27" s="4"/>
      <c r="B27" s="4"/>
      <c r="C27" s="4"/>
    </row>
    <row r="28" spans="1:3" ht="16.899999999999999" customHeight="1" x14ac:dyDescent="0.25">
      <c r="A28" s="4"/>
      <c r="B28" s="4"/>
      <c r="C28" s="4"/>
    </row>
    <row r="29" spans="1:3" ht="16.899999999999999" customHeight="1" x14ac:dyDescent="0.25">
      <c r="A29" s="4"/>
      <c r="B29" s="4"/>
      <c r="C29" s="4"/>
    </row>
    <row r="30" spans="1:3" ht="16.899999999999999" customHeight="1" x14ac:dyDescent="0.25">
      <c r="A30" s="4"/>
      <c r="B30" s="4"/>
      <c r="C30" s="4"/>
    </row>
  </sheetData>
  <sheetProtection algorithmName="SHA-512" hashValue="nedCrSrKgIcVu7n0VMIE6/3m0M6bRiQE54QdNraQJ0OpvKHKNQAhPTLSge6y/HuE2vYxDDlyp72VJ2ezjLKMJQ==" saltValue="ojQDdORTbQqTK7BAiycigA==" spinCount="100000" sheet="1" formatCells="0" formatColumns="0" formatRows="0"/>
  <dataValidations count="1">
    <dataValidation type="list" allowBlank="1" showInputMessage="1" showErrorMessage="1" sqref="A2:A1048576">
      <formula1>ListOfMQF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4"/>
  <sheetViews>
    <sheetView topLeftCell="R1" workbookViewId="0">
      <selection activeCell="AA20" sqref="AA20"/>
    </sheetView>
  </sheetViews>
  <sheetFormatPr defaultColWidth="9.140625" defaultRowHeight="12.75" x14ac:dyDescent="0.2"/>
  <cols>
    <col min="1" max="1" width="20.28515625" style="1" bestFit="1" customWidth="1"/>
    <col min="2" max="2" width="1.5703125" style="1" customWidth="1"/>
    <col min="3" max="3" width="9.140625" style="1"/>
    <col min="4" max="4" width="43.140625" style="1" bestFit="1" customWidth="1"/>
    <col min="5" max="5" width="4.28515625" style="1" customWidth="1"/>
    <col min="6" max="6" width="9.140625" style="1"/>
    <col min="7" max="7" width="23.42578125" style="1" bestFit="1" customWidth="1"/>
    <col min="8" max="8" width="3.140625" style="1" customWidth="1"/>
    <col min="9" max="9" width="9.140625" style="1"/>
    <col min="10" max="10" width="3.28515625" style="1" customWidth="1"/>
    <col min="11" max="11" width="10.42578125" style="5" customWidth="1"/>
    <col min="12" max="12" width="3.85546875" style="1" customWidth="1"/>
    <col min="13" max="13" width="12" style="1" bestFit="1" customWidth="1"/>
    <col min="14" max="14" width="2.7109375" style="1" customWidth="1"/>
    <col min="15" max="15" width="19.140625" style="1" bestFit="1" customWidth="1"/>
    <col min="16" max="22" width="15.7109375" style="1" customWidth="1"/>
    <col min="23" max="23" width="9.140625" style="1"/>
    <col min="24" max="25" width="11.28515625" style="153" customWidth="1"/>
    <col min="26" max="26" width="21.7109375" style="153" customWidth="1"/>
    <col min="27" max="27" width="11.42578125" style="153" bestFit="1" customWidth="1"/>
    <col min="28" max="28" width="19.28515625" style="153" bestFit="1" customWidth="1"/>
    <col min="29" max="29" width="11.42578125" style="153" bestFit="1" customWidth="1"/>
    <col min="30" max="30" width="15.5703125" style="153" bestFit="1" customWidth="1"/>
    <col min="31" max="31" width="17.28515625" style="153" bestFit="1" customWidth="1"/>
    <col min="32" max="16384" width="9.140625" style="1"/>
  </cols>
  <sheetData>
    <row r="1" spans="1:34" x14ac:dyDescent="0.2">
      <c r="A1" s="3" t="s">
        <v>789</v>
      </c>
      <c r="C1" s="3" t="s">
        <v>56</v>
      </c>
      <c r="D1" s="3" t="s">
        <v>57</v>
      </c>
      <c r="F1" s="3" t="s">
        <v>133</v>
      </c>
      <c r="G1" s="3" t="s">
        <v>134</v>
      </c>
      <c r="I1" s="3" t="s">
        <v>28</v>
      </c>
      <c r="J1" s="1" t="s">
        <v>395</v>
      </c>
      <c r="K1" s="5">
        <v>2017</v>
      </c>
      <c r="M1" s="1" t="s">
        <v>396</v>
      </c>
      <c r="O1" s="1" t="s">
        <v>399</v>
      </c>
      <c r="P1" s="1" t="s">
        <v>400</v>
      </c>
      <c r="Q1" s="1" t="s">
        <v>401</v>
      </c>
      <c r="R1" s="1" t="s">
        <v>402</v>
      </c>
      <c r="S1" s="1" t="s">
        <v>403</v>
      </c>
      <c r="T1" s="1" t="s">
        <v>404</v>
      </c>
      <c r="U1" s="1" t="s">
        <v>405</v>
      </c>
      <c r="V1" s="1" t="s">
        <v>406</v>
      </c>
      <c r="X1" s="153" t="s">
        <v>410</v>
      </c>
      <c r="Y1" s="153" t="s">
        <v>411</v>
      </c>
      <c r="Z1" s="153" t="s">
        <v>412</v>
      </c>
      <c r="AA1" s="153" t="s">
        <v>413</v>
      </c>
      <c r="AB1" s="153" t="s">
        <v>414</v>
      </c>
      <c r="AC1" s="153" t="s">
        <v>415</v>
      </c>
      <c r="AD1" s="153" t="s">
        <v>416</v>
      </c>
      <c r="AE1" s="153" t="s">
        <v>417</v>
      </c>
      <c r="AG1" s="1" t="s">
        <v>786</v>
      </c>
    </row>
    <row r="2" spans="1:34" ht="15" customHeight="1" x14ac:dyDescent="0.2">
      <c r="A2" s="1" t="s">
        <v>85</v>
      </c>
      <c r="C2" s="1" t="s">
        <v>58</v>
      </c>
      <c r="D2" s="2" t="s">
        <v>65</v>
      </c>
      <c r="F2" s="1" t="s">
        <v>103</v>
      </c>
      <c r="G2" s="1" t="s">
        <v>65</v>
      </c>
      <c r="I2" s="1" t="s">
        <v>170</v>
      </c>
      <c r="K2" s="5">
        <v>2018</v>
      </c>
      <c r="M2" s="1" t="s">
        <v>397</v>
      </c>
      <c r="O2" s="6" t="s">
        <v>407</v>
      </c>
      <c r="P2" s="6" t="s">
        <v>418</v>
      </c>
      <c r="Q2" s="6" t="s">
        <v>421</v>
      </c>
      <c r="R2" s="6" t="s">
        <v>421</v>
      </c>
      <c r="S2" s="6" t="s">
        <v>421</v>
      </c>
      <c r="T2" s="6" t="s">
        <v>421</v>
      </c>
      <c r="U2" s="6" t="s">
        <v>421</v>
      </c>
      <c r="V2" s="6" t="s">
        <v>422</v>
      </c>
      <c r="W2" s="6"/>
      <c r="X2" s="127" t="s">
        <v>20</v>
      </c>
      <c r="Y2" s="153" t="s">
        <v>433</v>
      </c>
      <c r="Z2" s="127" t="s">
        <v>21</v>
      </c>
      <c r="AA2" s="153" t="s">
        <v>21</v>
      </c>
      <c r="AB2" s="127" t="s">
        <v>437</v>
      </c>
      <c r="AC2" s="127" t="s">
        <v>20</v>
      </c>
      <c r="AD2" s="127" t="s">
        <v>47</v>
      </c>
      <c r="AE2" s="127" t="s">
        <v>437</v>
      </c>
      <c r="AG2" s="1" t="s">
        <v>724</v>
      </c>
    </row>
    <row r="3" spans="1:34" x14ac:dyDescent="0.2">
      <c r="A3" s="1" t="s">
        <v>83</v>
      </c>
      <c r="C3" s="1" t="s">
        <v>59</v>
      </c>
      <c r="D3" s="2" t="s">
        <v>66</v>
      </c>
      <c r="F3" s="1" t="s">
        <v>104</v>
      </c>
      <c r="G3" s="1" t="s">
        <v>98</v>
      </c>
      <c r="I3" s="1" t="s">
        <v>171</v>
      </c>
      <c r="K3" s="5">
        <v>2019</v>
      </c>
      <c r="O3" s="1" t="s">
        <v>408</v>
      </c>
      <c r="P3" s="1" t="s">
        <v>419</v>
      </c>
      <c r="Q3" s="1" t="s">
        <v>320</v>
      </c>
      <c r="R3" s="1" t="s">
        <v>320</v>
      </c>
      <c r="S3" s="1" t="s">
        <v>320</v>
      </c>
      <c r="T3" s="1" t="s">
        <v>320</v>
      </c>
      <c r="U3" s="1" t="s">
        <v>320</v>
      </c>
      <c r="V3" s="1" t="s">
        <v>407</v>
      </c>
      <c r="X3" s="153" t="s">
        <v>22</v>
      </c>
      <c r="Y3" s="153" t="s">
        <v>434</v>
      </c>
      <c r="Z3" s="153" t="s">
        <v>231</v>
      </c>
      <c r="AA3" s="153" t="s">
        <v>231</v>
      </c>
      <c r="AB3" s="153" t="s">
        <v>422</v>
      </c>
      <c r="AC3" s="153" t="s">
        <v>22</v>
      </c>
      <c r="AD3" s="153" t="s">
        <v>429</v>
      </c>
      <c r="AE3" s="153" t="s">
        <v>442</v>
      </c>
    </row>
    <row r="4" spans="1:34" ht="15" x14ac:dyDescent="0.25">
      <c r="A4" s="1" t="s">
        <v>509</v>
      </c>
      <c r="C4" s="1" t="s">
        <v>60</v>
      </c>
      <c r="D4" s="2" t="s">
        <v>67</v>
      </c>
      <c r="F4" s="1" t="s">
        <v>105</v>
      </c>
      <c r="G4" s="1" t="s">
        <v>99</v>
      </c>
      <c r="I4" s="1" t="s">
        <v>172</v>
      </c>
      <c r="K4" s="5">
        <v>2020</v>
      </c>
      <c r="O4" s="1" t="s">
        <v>409</v>
      </c>
      <c r="P4" s="1" t="s">
        <v>407</v>
      </c>
      <c r="Q4" s="1" t="s">
        <v>408</v>
      </c>
      <c r="R4" s="1" t="s">
        <v>408</v>
      </c>
      <c r="S4" s="1" t="s">
        <v>408</v>
      </c>
      <c r="T4" s="1" t="s">
        <v>408</v>
      </c>
      <c r="U4" s="1" t="s">
        <v>422</v>
      </c>
      <c r="V4" s="1" t="s">
        <v>429</v>
      </c>
      <c r="X4" s="153" t="s">
        <v>430</v>
      </c>
      <c r="Y4" s="153" t="s">
        <v>231</v>
      </c>
      <c r="Z4" s="153" t="s">
        <v>435</v>
      </c>
      <c r="AA4" s="153" t="s">
        <v>435</v>
      </c>
      <c r="AB4" s="153" t="s">
        <v>250</v>
      </c>
      <c r="AC4" s="153" t="s">
        <v>320</v>
      </c>
      <c r="AD4" s="153" t="s">
        <v>440</v>
      </c>
      <c r="AE4" s="153" t="s">
        <v>320</v>
      </c>
      <c r="AH4"/>
    </row>
    <row r="5" spans="1:34" ht="15" x14ac:dyDescent="0.25">
      <c r="A5" s="1" t="s">
        <v>86</v>
      </c>
      <c r="C5" s="1" t="s">
        <v>61</v>
      </c>
      <c r="D5" s="2" t="s">
        <v>68</v>
      </c>
      <c r="F5" s="1" t="s">
        <v>106</v>
      </c>
      <c r="G5" s="1" t="s">
        <v>100</v>
      </c>
      <c r="I5" s="1" t="s">
        <v>173</v>
      </c>
      <c r="K5" s="5">
        <v>2021</v>
      </c>
      <c r="P5" s="1" t="s">
        <v>408</v>
      </c>
      <c r="Q5" s="1" t="s">
        <v>422</v>
      </c>
      <c r="R5" s="1" t="s">
        <v>422</v>
      </c>
      <c r="S5" s="1" t="s">
        <v>422</v>
      </c>
      <c r="T5" s="1" t="s">
        <v>422</v>
      </c>
      <c r="U5" s="1" t="s">
        <v>426</v>
      </c>
      <c r="V5" s="1" t="s">
        <v>421</v>
      </c>
      <c r="X5" s="153" t="s">
        <v>431</v>
      </c>
      <c r="Y5" s="153" t="s">
        <v>435</v>
      </c>
      <c r="Z5" s="153" t="s">
        <v>432</v>
      </c>
      <c r="AA5" s="153" t="s">
        <v>436</v>
      </c>
      <c r="AB5" s="153" t="s">
        <v>438</v>
      </c>
      <c r="AC5" s="153" t="s">
        <v>21</v>
      </c>
      <c r="AD5" s="153" t="s">
        <v>320</v>
      </c>
      <c r="AE5" s="153" t="s">
        <v>231</v>
      </c>
      <c r="AH5" s="152"/>
    </row>
    <row r="6" spans="1:34" x14ac:dyDescent="0.2">
      <c r="A6" s="1" t="s">
        <v>87</v>
      </c>
      <c r="C6" s="1" t="s">
        <v>62</v>
      </c>
      <c r="D6" s="2" t="s">
        <v>69</v>
      </c>
      <c r="F6" s="1" t="s">
        <v>107</v>
      </c>
      <c r="G6" s="1" t="s">
        <v>101</v>
      </c>
      <c r="I6" s="1" t="s">
        <v>174</v>
      </c>
      <c r="K6" s="5">
        <v>2022</v>
      </c>
      <c r="P6" s="1" t="s">
        <v>420</v>
      </c>
      <c r="Q6" s="1" t="s">
        <v>423</v>
      </c>
      <c r="R6" s="1" t="s">
        <v>425</v>
      </c>
      <c r="S6" s="1" t="s">
        <v>426</v>
      </c>
      <c r="T6" s="1" t="s">
        <v>407</v>
      </c>
      <c r="U6" s="1" t="s">
        <v>428</v>
      </c>
      <c r="V6" s="1" t="s">
        <v>320</v>
      </c>
      <c r="X6" s="153" t="s">
        <v>432</v>
      </c>
      <c r="Y6" s="153" t="s">
        <v>432</v>
      </c>
      <c r="Z6" s="153" t="s">
        <v>436</v>
      </c>
      <c r="AA6" s="153" t="s">
        <v>799</v>
      </c>
      <c r="AB6" s="153" t="s">
        <v>21</v>
      </c>
      <c r="AC6" s="153" t="s">
        <v>430</v>
      </c>
      <c r="AD6" s="153" t="s">
        <v>441</v>
      </c>
      <c r="AE6" s="153" t="s">
        <v>421</v>
      </c>
    </row>
    <row r="7" spans="1:34" x14ac:dyDescent="0.2">
      <c r="A7" s="1" t="s">
        <v>84</v>
      </c>
      <c r="C7" s="1" t="s">
        <v>63</v>
      </c>
      <c r="D7" s="2" t="s">
        <v>70</v>
      </c>
      <c r="F7" s="1" t="s">
        <v>108</v>
      </c>
      <c r="G7" s="1" t="s">
        <v>102</v>
      </c>
      <c r="K7" s="5">
        <v>2023</v>
      </c>
      <c r="Q7" s="1" t="s">
        <v>424</v>
      </c>
      <c r="R7" s="1" t="s">
        <v>423</v>
      </c>
      <c r="S7" s="1" t="s">
        <v>427</v>
      </c>
      <c r="T7" s="1" t="s">
        <v>420</v>
      </c>
      <c r="V7" s="1" t="s">
        <v>420</v>
      </c>
      <c r="Y7" s="153" t="s">
        <v>799</v>
      </c>
      <c r="Z7" s="153" t="s">
        <v>792</v>
      </c>
      <c r="AA7" s="153" t="s">
        <v>746</v>
      </c>
      <c r="AB7" s="153" t="s">
        <v>320</v>
      </c>
      <c r="AC7" s="153" t="s">
        <v>737</v>
      </c>
      <c r="AD7" s="153" t="s">
        <v>421</v>
      </c>
      <c r="AE7" s="153" t="s">
        <v>435</v>
      </c>
    </row>
    <row r="8" spans="1:34" ht="15" customHeight="1" x14ac:dyDescent="0.2">
      <c r="A8" s="1" t="s">
        <v>89</v>
      </c>
      <c r="C8" s="1" t="s">
        <v>8</v>
      </c>
      <c r="D8" s="2" t="s">
        <v>71</v>
      </c>
      <c r="F8" s="1" t="s">
        <v>109</v>
      </c>
      <c r="G8" s="1" t="s">
        <v>120</v>
      </c>
      <c r="K8" s="5">
        <v>2024</v>
      </c>
      <c r="R8" s="1" t="s">
        <v>424</v>
      </c>
      <c r="Y8" s="153" t="s">
        <v>746</v>
      </c>
      <c r="Z8" s="153" t="s">
        <v>793</v>
      </c>
      <c r="AA8" s="153" t="s">
        <v>800</v>
      </c>
      <c r="AB8" s="153" t="s">
        <v>439</v>
      </c>
      <c r="AC8" s="153" t="s">
        <v>808</v>
      </c>
      <c r="AD8" s="153" t="s">
        <v>320</v>
      </c>
      <c r="AE8" s="153" t="s">
        <v>441</v>
      </c>
    </row>
    <row r="9" spans="1:34" x14ac:dyDescent="0.2">
      <c r="A9" s="1" t="s">
        <v>88</v>
      </c>
      <c r="C9" s="1" t="s">
        <v>64</v>
      </c>
      <c r="D9" s="2" t="s">
        <v>72</v>
      </c>
      <c r="F9" s="1" t="s">
        <v>110</v>
      </c>
      <c r="G9" s="1" t="s">
        <v>121</v>
      </c>
      <c r="K9" s="5">
        <v>2025</v>
      </c>
      <c r="Y9" s="153" t="s">
        <v>800</v>
      </c>
      <c r="Z9" s="153" t="s">
        <v>794</v>
      </c>
      <c r="AA9" s="153" t="s">
        <v>801</v>
      </c>
      <c r="AB9" s="153" t="s">
        <v>435</v>
      </c>
      <c r="AC9" s="153" t="s">
        <v>809</v>
      </c>
      <c r="AD9" s="153" t="s">
        <v>441</v>
      </c>
    </row>
    <row r="10" spans="1:34" x14ac:dyDescent="0.2">
      <c r="A10" s="1" t="s">
        <v>90</v>
      </c>
      <c r="F10" s="1" t="s">
        <v>111</v>
      </c>
      <c r="G10" s="1" t="s">
        <v>122</v>
      </c>
      <c r="K10" s="5">
        <v>2026</v>
      </c>
      <c r="Y10" s="153" t="s">
        <v>801</v>
      </c>
      <c r="Z10" s="153" t="s">
        <v>795</v>
      </c>
      <c r="AA10" s="153" t="s">
        <v>802</v>
      </c>
      <c r="AB10" s="153" t="s">
        <v>799</v>
      </c>
      <c r="AC10" s="153" t="s">
        <v>810</v>
      </c>
      <c r="AD10" s="153" t="s">
        <v>806</v>
      </c>
    </row>
    <row r="11" spans="1:34" x14ac:dyDescent="0.2">
      <c r="A11" s="1" t="s">
        <v>91</v>
      </c>
      <c r="F11" s="1" t="s">
        <v>112</v>
      </c>
      <c r="G11" s="1" t="s">
        <v>123</v>
      </c>
      <c r="K11" s="5">
        <v>2027</v>
      </c>
      <c r="Y11" s="153" t="s">
        <v>802</v>
      </c>
      <c r="Z11" s="153" t="s">
        <v>796</v>
      </c>
      <c r="AA11" s="153" t="s">
        <v>803</v>
      </c>
      <c r="AB11" s="153" t="s">
        <v>746</v>
      </c>
      <c r="AC11" s="153" t="s">
        <v>421</v>
      </c>
    </row>
    <row r="12" spans="1:34" x14ac:dyDescent="0.2">
      <c r="A12" s="1" t="s">
        <v>92</v>
      </c>
      <c r="F12" s="1" t="s">
        <v>113</v>
      </c>
      <c r="G12" s="1" t="s">
        <v>124</v>
      </c>
      <c r="K12" s="5">
        <v>2028</v>
      </c>
      <c r="Y12" s="153" t="s">
        <v>803</v>
      </c>
      <c r="Z12" s="153" t="s">
        <v>21</v>
      </c>
      <c r="AA12" s="153" t="s">
        <v>804</v>
      </c>
      <c r="AB12" s="153" t="s">
        <v>800</v>
      </c>
      <c r="AC12" s="153" t="s">
        <v>431</v>
      </c>
    </row>
    <row r="13" spans="1:34" x14ac:dyDescent="0.2">
      <c r="A13" s="1" t="s">
        <v>93</v>
      </c>
      <c r="F13" s="1" t="s">
        <v>114</v>
      </c>
      <c r="G13" s="1" t="s">
        <v>125</v>
      </c>
      <c r="K13" s="5">
        <v>2029</v>
      </c>
      <c r="Y13" s="153" t="s">
        <v>804</v>
      </c>
      <c r="Z13" s="153" t="s">
        <v>797</v>
      </c>
      <c r="AA13" s="153" t="s">
        <v>805</v>
      </c>
      <c r="AB13" s="153" t="s">
        <v>801</v>
      </c>
      <c r="AC13" s="153" t="s">
        <v>798</v>
      </c>
    </row>
    <row r="14" spans="1:34" x14ac:dyDescent="0.2">
      <c r="A14" s="1" t="s">
        <v>94</v>
      </c>
      <c r="F14" s="1" t="s">
        <v>115</v>
      </c>
      <c r="G14" s="1" t="s">
        <v>126</v>
      </c>
      <c r="K14" s="5">
        <v>2030</v>
      </c>
      <c r="Y14" s="153" t="s">
        <v>805</v>
      </c>
      <c r="AA14" s="153" t="s">
        <v>441</v>
      </c>
      <c r="AB14" s="153" t="s">
        <v>802</v>
      </c>
      <c r="AC14" s="153" t="s">
        <v>811</v>
      </c>
    </row>
    <row r="15" spans="1:34" x14ac:dyDescent="0.2">
      <c r="A15" s="1" t="s">
        <v>95</v>
      </c>
      <c r="F15" s="1" t="s">
        <v>116</v>
      </c>
      <c r="G15" s="1" t="s">
        <v>127</v>
      </c>
      <c r="K15" s="5">
        <v>2031</v>
      </c>
      <c r="Y15" s="153" t="s">
        <v>441</v>
      </c>
      <c r="AA15" s="153" t="s">
        <v>806</v>
      </c>
      <c r="AB15" s="153" t="s">
        <v>803</v>
      </c>
    </row>
    <row r="16" spans="1:34" x14ac:dyDescent="0.2">
      <c r="A16" s="1" t="s">
        <v>96</v>
      </c>
      <c r="F16" s="1" t="s">
        <v>117</v>
      </c>
      <c r="G16" s="1" t="s">
        <v>128</v>
      </c>
      <c r="K16" s="5">
        <v>2032</v>
      </c>
      <c r="Y16" s="153" t="s">
        <v>429</v>
      </c>
      <c r="AA16" s="127"/>
      <c r="AB16" s="153" t="s">
        <v>804</v>
      </c>
    </row>
    <row r="17" spans="6:29" x14ac:dyDescent="0.2">
      <c r="F17" s="1" t="s">
        <v>118</v>
      </c>
      <c r="G17" s="1" t="s">
        <v>129</v>
      </c>
      <c r="K17" s="5">
        <v>2033</v>
      </c>
      <c r="Y17" s="153" t="s">
        <v>807</v>
      </c>
      <c r="AB17" s="153" t="s">
        <v>805</v>
      </c>
    </row>
    <row r="18" spans="6:29" x14ac:dyDescent="0.2">
      <c r="F18" s="1" t="s">
        <v>119</v>
      </c>
      <c r="G18" s="1" t="s">
        <v>130</v>
      </c>
      <c r="K18" s="5">
        <v>2034</v>
      </c>
    </row>
    <row r="19" spans="6:29" x14ac:dyDescent="0.2">
      <c r="F19" s="1" t="s">
        <v>131</v>
      </c>
      <c r="G19" s="1" t="s">
        <v>132</v>
      </c>
      <c r="K19" s="5">
        <v>2035</v>
      </c>
      <c r="AA19" s="1"/>
    </row>
    <row r="20" spans="6:29" ht="15" x14ac:dyDescent="0.2">
      <c r="K20" s="5">
        <v>2036</v>
      </c>
      <c r="Y20" s="27"/>
      <c r="AA20" s="1"/>
    </row>
    <row r="21" spans="6:29" x14ac:dyDescent="0.2">
      <c r="K21" s="5">
        <v>2037</v>
      </c>
      <c r="AA21" s="1"/>
    </row>
    <row r="22" spans="6:29" x14ac:dyDescent="0.2">
      <c r="K22" s="5">
        <v>2038</v>
      </c>
      <c r="AA22" s="1"/>
    </row>
    <row r="23" spans="6:29" ht="15" x14ac:dyDescent="0.2">
      <c r="K23" s="5">
        <v>2039</v>
      </c>
      <c r="Y23" s="154"/>
      <c r="AA23" s="1"/>
    </row>
    <row r="24" spans="6:29" x14ac:dyDescent="0.2">
      <c r="K24" s="5">
        <v>2040</v>
      </c>
    </row>
    <row r="25" spans="6:29" x14ac:dyDescent="0.2">
      <c r="K25" s="5">
        <v>2041</v>
      </c>
    </row>
    <row r="26" spans="6:29" x14ac:dyDescent="0.2">
      <c r="K26" s="5">
        <v>2042</v>
      </c>
    </row>
    <row r="27" spans="6:29" ht="15" x14ac:dyDescent="0.25">
      <c r="K27" s="5">
        <v>2043</v>
      </c>
      <c r="AC27"/>
    </row>
    <row r="28" spans="6:29" x14ac:dyDescent="0.2">
      <c r="K28" s="5">
        <v>2044</v>
      </c>
    </row>
    <row r="29" spans="6:29" x14ac:dyDescent="0.2">
      <c r="K29" s="5">
        <v>2045</v>
      </c>
    </row>
    <row r="30" spans="6:29" x14ac:dyDescent="0.2">
      <c r="K30" s="5">
        <v>2046</v>
      </c>
    </row>
    <row r="31" spans="6:29" x14ac:dyDescent="0.2">
      <c r="K31" s="5">
        <v>2047</v>
      </c>
    </row>
    <row r="32" spans="6:29" x14ac:dyDescent="0.2">
      <c r="K32" s="5">
        <v>2048</v>
      </c>
    </row>
    <row r="33" spans="11:11" x14ac:dyDescent="0.2">
      <c r="K33" s="5">
        <v>2049</v>
      </c>
    </row>
    <row r="34" spans="11:11" x14ac:dyDescent="0.2">
      <c r="K34" s="5">
        <v>2050</v>
      </c>
    </row>
    <row r="35" spans="11:11" x14ac:dyDescent="0.2">
      <c r="K35" s="5">
        <v>2051</v>
      </c>
    </row>
    <row r="36" spans="11:11" x14ac:dyDescent="0.2">
      <c r="K36" s="5">
        <v>2052</v>
      </c>
    </row>
    <row r="37" spans="11:11" x14ac:dyDescent="0.2">
      <c r="K37" s="5">
        <v>2053</v>
      </c>
    </row>
    <row r="38" spans="11:11" x14ac:dyDescent="0.2">
      <c r="K38" s="5">
        <v>2054</v>
      </c>
    </row>
    <row r="39" spans="11:11" x14ac:dyDescent="0.2">
      <c r="K39" s="5">
        <v>2055</v>
      </c>
    </row>
    <row r="40" spans="11:11" x14ac:dyDescent="0.2">
      <c r="K40" s="5">
        <v>2056</v>
      </c>
    </row>
    <row r="41" spans="11:11" x14ac:dyDescent="0.2">
      <c r="K41" s="5">
        <v>2057</v>
      </c>
    </row>
    <row r="42" spans="11:11" x14ac:dyDescent="0.2">
      <c r="K42" s="5">
        <v>2058</v>
      </c>
    </row>
    <row r="43" spans="11:11" x14ac:dyDescent="0.2">
      <c r="K43" s="5">
        <v>2059</v>
      </c>
    </row>
    <row r="44" spans="11:11" x14ac:dyDescent="0.2">
      <c r="K44" s="5">
        <v>2060</v>
      </c>
    </row>
    <row r="45" spans="11:11" x14ac:dyDescent="0.2">
      <c r="K45" s="5">
        <v>2061</v>
      </c>
    </row>
    <row r="46" spans="11:11" x14ac:dyDescent="0.2">
      <c r="K46" s="5">
        <v>2062</v>
      </c>
    </row>
    <row r="47" spans="11:11" x14ac:dyDescent="0.2">
      <c r="K47" s="5">
        <v>2063</v>
      </c>
    </row>
    <row r="48" spans="11:11" x14ac:dyDescent="0.2">
      <c r="K48" s="5">
        <v>2064</v>
      </c>
    </row>
    <row r="49" spans="11:11" x14ac:dyDescent="0.2">
      <c r="K49" s="5">
        <v>2065</v>
      </c>
    </row>
    <row r="50" spans="11:11" x14ac:dyDescent="0.2">
      <c r="K50" s="5">
        <v>2066</v>
      </c>
    </row>
    <row r="51" spans="11:11" x14ac:dyDescent="0.2">
      <c r="K51" s="5">
        <v>2067</v>
      </c>
    </row>
    <row r="52" spans="11:11" x14ac:dyDescent="0.2">
      <c r="K52" s="5">
        <v>2068</v>
      </c>
    </row>
    <row r="53" spans="11:11" x14ac:dyDescent="0.2">
      <c r="K53" s="5">
        <v>2069</v>
      </c>
    </row>
    <row r="54" spans="11:11" x14ac:dyDescent="0.2">
      <c r="K54" s="5">
        <v>2070</v>
      </c>
    </row>
    <row r="55" spans="11:11" x14ac:dyDescent="0.2">
      <c r="K55" s="5">
        <v>2071</v>
      </c>
    </row>
    <row r="56" spans="11:11" x14ac:dyDescent="0.2">
      <c r="K56" s="5">
        <v>2072</v>
      </c>
    </row>
    <row r="57" spans="11:11" x14ac:dyDescent="0.2">
      <c r="K57" s="5">
        <v>2073</v>
      </c>
    </row>
    <row r="58" spans="11:11" x14ac:dyDescent="0.2">
      <c r="K58" s="5">
        <v>2074</v>
      </c>
    </row>
    <row r="59" spans="11:11" x14ac:dyDescent="0.2">
      <c r="K59" s="5">
        <v>2075</v>
      </c>
    </row>
    <row r="60" spans="11:11" x14ac:dyDescent="0.2">
      <c r="K60" s="5">
        <v>2076</v>
      </c>
    </row>
    <row r="61" spans="11:11" x14ac:dyDescent="0.2">
      <c r="K61" s="5">
        <v>2077</v>
      </c>
    </row>
    <row r="62" spans="11:11" x14ac:dyDescent="0.2">
      <c r="K62" s="5">
        <v>2078</v>
      </c>
    </row>
    <row r="63" spans="11:11" x14ac:dyDescent="0.2">
      <c r="K63" s="5">
        <v>2079</v>
      </c>
    </row>
    <row r="64" spans="11:11" x14ac:dyDescent="0.2">
      <c r="K64" s="5">
        <v>2080</v>
      </c>
    </row>
    <row r="65" spans="11:11" x14ac:dyDescent="0.2">
      <c r="K65" s="5">
        <v>2081</v>
      </c>
    </row>
    <row r="66" spans="11:11" x14ac:dyDescent="0.2">
      <c r="K66" s="5">
        <v>2082</v>
      </c>
    </row>
    <row r="67" spans="11:11" x14ac:dyDescent="0.2">
      <c r="K67" s="5">
        <v>2083</v>
      </c>
    </row>
    <row r="68" spans="11:11" x14ac:dyDescent="0.2">
      <c r="K68" s="5">
        <v>2084</v>
      </c>
    </row>
    <row r="69" spans="11:11" x14ac:dyDescent="0.2">
      <c r="K69" s="5">
        <v>2085</v>
      </c>
    </row>
    <row r="70" spans="11:11" x14ac:dyDescent="0.2">
      <c r="K70" s="5">
        <v>2086</v>
      </c>
    </row>
    <row r="71" spans="11:11" x14ac:dyDescent="0.2">
      <c r="K71" s="5">
        <v>2087</v>
      </c>
    </row>
    <row r="72" spans="11:11" x14ac:dyDescent="0.2">
      <c r="K72" s="5">
        <v>2088</v>
      </c>
    </row>
    <row r="73" spans="11:11" x14ac:dyDescent="0.2">
      <c r="K73" s="5">
        <v>2089</v>
      </c>
    </row>
    <row r="74" spans="11:11" x14ac:dyDescent="0.2">
      <c r="K74" s="5">
        <v>2090</v>
      </c>
    </row>
    <row r="75" spans="11:11" x14ac:dyDescent="0.2">
      <c r="K75" s="5">
        <v>2091</v>
      </c>
    </row>
    <row r="76" spans="11:11" x14ac:dyDescent="0.2">
      <c r="K76" s="5">
        <v>2092</v>
      </c>
    </row>
    <row r="77" spans="11:11" x14ac:dyDescent="0.2">
      <c r="K77" s="5">
        <v>2093</v>
      </c>
    </row>
    <row r="78" spans="11:11" x14ac:dyDescent="0.2">
      <c r="K78" s="5">
        <v>2094</v>
      </c>
    </row>
    <row r="79" spans="11:11" x14ac:dyDescent="0.2">
      <c r="K79" s="5">
        <v>2095</v>
      </c>
    </row>
    <row r="80" spans="11:11" x14ac:dyDescent="0.2">
      <c r="K80" s="5">
        <v>2096</v>
      </c>
    </row>
    <row r="81" spans="11:11" x14ac:dyDescent="0.2">
      <c r="K81" s="5">
        <v>2097</v>
      </c>
    </row>
    <row r="82" spans="11:11" x14ac:dyDescent="0.2">
      <c r="K82" s="5">
        <v>2098</v>
      </c>
    </row>
    <row r="83" spans="11:11" x14ac:dyDescent="0.2">
      <c r="K83" s="5">
        <v>2099</v>
      </c>
    </row>
    <row r="84" spans="11:11" x14ac:dyDescent="0.2">
      <c r="K84" s="5">
        <v>2100</v>
      </c>
    </row>
  </sheetData>
  <pageMargins left="0.7" right="0.7" top="0.75" bottom="0.75" header="0.3" footer="0.3"/>
  <pageSetup paperSize="9" orientation="portrait" horizontalDpi="4294967293" r:id="rId1"/>
  <tableParts count="1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1"/>
  <sheetViews>
    <sheetView workbookViewId="0"/>
  </sheetViews>
  <sheetFormatPr defaultRowHeight="15" x14ac:dyDescent="0.25"/>
  <cols>
    <col min="1" max="26" width="4.85546875" customWidth="1"/>
    <col min="27" max="27" width="2" customWidth="1"/>
  </cols>
  <sheetData>
    <row r="1" spans="1:35" x14ac:dyDescent="0.25">
      <c r="A1" s="30" t="s">
        <v>58</v>
      </c>
      <c r="B1" s="31" t="s">
        <v>59</v>
      </c>
      <c r="C1" s="31" t="s">
        <v>60</v>
      </c>
      <c r="D1" s="31" t="s">
        <v>61</v>
      </c>
      <c r="E1" s="31" t="s">
        <v>62</v>
      </c>
      <c r="F1" s="31" t="s">
        <v>63</v>
      </c>
      <c r="G1" s="31" t="s">
        <v>8</v>
      </c>
      <c r="H1" s="32" t="s">
        <v>64</v>
      </c>
      <c r="J1" s="30" t="s">
        <v>58</v>
      </c>
      <c r="K1" s="31" t="s">
        <v>59</v>
      </c>
      <c r="L1" s="31" t="s">
        <v>60</v>
      </c>
      <c r="M1" s="31" t="s">
        <v>61</v>
      </c>
      <c r="N1" s="31" t="s">
        <v>62</v>
      </c>
      <c r="O1" s="31" t="s">
        <v>63</v>
      </c>
      <c r="P1" s="31" t="s">
        <v>8</v>
      </c>
      <c r="Q1" s="32" t="s">
        <v>64</v>
      </c>
      <c r="S1" s="30" t="s">
        <v>58</v>
      </c>
      <c r="T1" s="31" t="s">
        <v>59</v>
      </c>
      <c r="U1" s="31" t="s">
        <v>60</v>
      </c>
      <c r="V1" s="31" t="s">
        <v>61</v>
      </c>
      <c r="W1" s="31" t="s">
        <v>62</v>
      </c>
      <c r="X1" s="31" t="s">
        <v>63</v>
      </c>
      <c r="Y1" s="31" t="s">
        <v>8</v>
      </c>
      <c r="Z1" s="32" t="s">
        <v>64</v>
      </c>
      <c r="AB1" s="39" t="s">
        <v>58</v>
      </c>
      <c r="AC1" s="31" t="s">
        <v>59</v>
      </c>
      <c r="AD1" s="31" t="s">
        <v>60</v>
      </c>
      <c r="AE1" s="31" t="s">
        <v>61</v>
      </c>
      <c r="AF1" s="31" t="s">
        <v>62</v>
      </c>
      <c r="AG1" s="31" t="s">
        <v>63</v>
      </c>
      <c r="AH1" s="31" t="s">
        <v>8</v>
      </c>
      <c r="AI1" s="32" t="s">
        <v>64</v>
      </c>
    </row>
    <row r="2" spans="1:35" x14ac:dyDescent="0.25">
      <c r="A2" s="33" t="str">
        <f>IFERROR(VLOOKUP(A$1,PLO_MQF!$A2:$B$50,2,FALSE),"")</f>
        <v>PLO1</v>
      </c>
      <c r="B2" t="str">
        <f>IFERROR(VLOOKUP(B$1,PLO_MQF!$A2:$B$50,2,FALSE),"")</f>
        <v>PLO2</v>
      </c>
      <c r="C2" t="str">
        <f>IFERROR(VLOOKUP(C$1,PLO_MQF!$A2:$B$50,2,FALSE),"")</f>
        <v>PLO3</v>
      </c>
      <c r="D2" t="str">
        <f>IFERROR(VLOOKUP(D$1,PLO_MQF!$A2:$B$50,2,FALSE),"")</f>
        <v>PLO4</v>
      </c>
      <c r="E2" t="str">
        <f>IFERROR(VLOOKUP(E$1,PLO_MQF!$A2:$B$50,2,FALSE),"")</f>
        <v>PLO5</v>
      </c>
      <c r="F2" t="str">
        <f>IFERROR(VLOOKUP(F$1,PLO_MQF!$A2:$B$50,2,FALSE),"")</f>
        <v>PLO6</v>
      </c>
      <c r="G2" t="str">
        <f>IFERROR(VLOOKUP(G$1,PLO_MQF!$A2:$B$50,2,FALSE),"")</f>
        <v>PLO7</v>
      </c>
      <c r="H2" s="34" t="str">
        <f>IFERROR(VLOOKUP(H$1,PLO_MQF!$A2:$B$50,2,FALSE),"")</f>
        <v>PLO8</v>
      </c>
      <c r="I2">
        <v>1</v>
      </c>
      <c r="J2" s="33" t="str">
        <f>IFERROR(LOOKUP(2,1/(COUNTIF(J$1:J1,A$2:A$31)=0),A$2:A$31),"")</f>
        <v/>
      </c>
      <c r="K2" t="str">
        <f>IFERROR(LOOKUP(2,1/(COUNTIF(K$1:K1,B$2:B$31)=0),B$2:B$31),"")</f>
        <v/>
      </c>
      <c r="L2" t="str">
        <f>IFERROR(LOOKUP(2,1/(COUNTIF(L$1:L1,C$2:C$31)=0),C$2:C$31),"")</f>
        <v/>
      </c>
      <c r="M2" t="str">
        <f>IFERROR(LOOKUP(2,1/(COUNTIF(M$1:M1,D$2:D$31)=0),D$2:D$31),"")</f>
        <v/>
      </c>
      <c r="N2" t="str">
        <f>IFERROR(LOOKUP(2,1/(COUNTIF(N$1:N1,E$2:E$31)=0),E$2:E$31),"")</f>
        <v/>
      </c>
      <c r="O2" t="str">
        <f>IFERROR(LOOKUP(2,1/(COUNTIF(O$1:O1,F$2:F$31)=0),F$2:F$31),"")</f>
        <v/>
      </c>
      <c r="P2" t="str">
        <f>IFERROR(LOOKUP(2,1/(COUNTIF(P$1:P1,G$2:G$31)=0),G$2:G$31),"")</f>
        <v/>
      </c>
      <c r="Q2" s="34" t="str">
        <f>IFERROR(LOOKUP(2,1/(COUNTIF(Q$1:Q1,H$2:H$31)=0),H$2:H$31),"")</f>
        <v/>
      </c>
      <c r="S2" s="33">
        <v>0</v>
      </c>
      <c r="T2" s="33">
        <v>0</v>
      </c>
      <c r="U2" s="33">
        <v>0</v>
      </c>
      <c r="V2" s="33">
        <v>0</v>
      </c>
      <c r="W2" s="33">
        <v>0</v>
      </c>
      <c r="X2" s="33">
        <v>0</v>
      </c>
      <c r="Y2" s="33">
        <v>0</v>
      </c>
      <c r="Z2" s="38">
        <v>0</v>
      </c>
      <c r="AB2" s="33" t="str">
        <f>IFERROR(INDEX(J$3:J$31,MATCH(ROW()-ROW(S$2),S$2:S$31,0)),"")</f>
        <v>PLO1</v>
      </c>
      <c r="AC2" t="str">
        <f t="shared" ref="AC2:AI2" si="0">IFERROR(INDEX(K$3:K$31,MATCH(ROW()-ROW(T$2),T$2:T$31,0)),"")</f>
        <v>PLO2</v>
      </c>
      <c r="AD2" t="str">
        <f t="shared" si="0"/>
        <v>PLO3</v>
      </c>
      <c r="AE2" t="str">
        <f t="shared" si="0"/>
        <v>PLO4</v>
      </c>
      <c r="AF2" t="str">
        <f t="shared" si="0"/>
        <v>PLO5</v>
      </c>
      <c r="AG2" t="str">
        <f t="shared" si="0"/>
        <v>PLO6</v>
      </c>
      <c r="AH2" t="str">
        <f t="shared" si="0"/>
        <v>PLO7</v>
      </c>
      <c r="AI2" s="34" t="str">
        <f t="shared" si="0"/>
        <v>PLO8</v>
      </c>
    </row>
    <row r="3" spans="1:35" x14ac:dyDescent="0.25">
      <c r="A3" s="33" t="str">
        <f>IFERROR(VLOOKUP(A$1,PLO_MQF!$A3:$B$50,2,FALSE),"")</f>
        <v/>
      </c>
      <c r="B3" t="str">
        <f>IFERROR(VLOOKUP(B$1,PLO_MQF!$A3:$B$50,2,FALSE),"")</f>
        <v>PLO2</v>
      </c>
      <c r="C3" t="str">
        <f>IFERROR(VLOOKUP(C$1,PLO_MQF!$A3:$B$50,2,FALSE),"")</f>
        <v>PLO3</v>
      </c>
      <c r="D3" t="str">
        <f>IFERROR(VLOOKUP(D$1,PLO_MQF!$A3:$B$50,2,FALSE),"")</f>
        <v>PLO4</v>
      </c>
      <c r="E3" t="str">
        <f>IFERROR(VLOOKUP(E$1,PLO_MQF!$A3:$B$50,2,FALSE),"")</f>
        <v>PLO5</v>
      </c>
      <c r="F3" t="str">
        <f>IFERROR(VLOOKUP(F$1,PLO_MQF!$A3:$B$50,2,FALSE),"")</f>
        <v>PLO6</v>
      </c>
      <c r="G3" t="str">
        <f>IFERROR(VLOOKUP(G$1,PLO_MQF!$A3:$B$50,2,FALSE),"")</f>
        <v>PLO7</v>
      </c>
      <c r="H3" s="34" t="str">
        <f>IFERROR(VLOOKUP(H$1,PLO_MQF!$A3:$B$50,2,FALSE),"")</f>
        <v>PLO8</v>
      </c>
      <c r="I3">
        <v>2</v>
      </c>
      <c r="J3" s="33" t="str">
        <f>IFERROR(LOOKUP(2,1/(COUNTIF(J$1:J2,A$2:A$31)=0),A$2:A$31),"")</f>
        <v>PLO1</v>
      </c>
      <c r="K3" t="str">
        <f>IFERROR(LOOKUP(2,1/(COUNTIF(K$1:K2,B$2:B$31)=0),B$2:B$31),"")</f>
        <v>PLO2</v>
      </c>
      <c r="L3" t="str">
        <f>IFERROR(LOOKUP(2,1/(COUNTIF(L$1:L2,C$2:C$31)=0),C$2:C$31),"")</f>
        <v>PLO3</v>
      </c>
      <c r="M3" t="str">
        <f>IFERROR(LOOKUP(2,1/(COUNTIF(M$1:M2,D$2:D$31)=0),D$2:D$31),"")</f>
        <v>PLO4</v>
      </c>
      <c r="N3" t="str">
        <f>IFERROR(LOOKUP(2,1/(COUNTIF(N$1:N2,E$2:E$31)=0),E$2:E$31),"")</f>
        <v>PLO5</v>
      </c>
      <c r="O3" t="str">
        <f>IFERROR(LOOKUP(2,1/(COUNTIF(O$1:O2,F$2:F$31)=0),F$2:F$31),"")</f>
        <v>PLO6</v>
      </c>
      <c r="P3" t="str">
        <f>IFERROR(LOOKUP(2,1/(COUNTIF(P$1:P2,G$2:G$31)=0),G$2:G$31),"")</f>
        <v>PLO7</v>
      </c>
      <c r="Q3" s="34" t="str">
        <f>IFERROR(LOOKUP(2,1/(COUNTIF(Q$1:Q2,H$2:H$31)=0),H$2:H$31),"")</f>
        <v>PLO8</v>
      </c>
      <c r="S3" s="33">
        <f>IF(J3="","",MAX(S$1:S2)+1)</f>
        <v>1</v>
      </c>
      <c r="T3">
        <f>IF(K3="","",MAX(T$2:T2)+1)</f>
        <v>1</v>
      </c>
      <c r="U3">
        <f>IF(L3="","",MAX(U$2:U2)+1)</f>
        <v>1</v>
      </c>
      <c r="V3">
        <f>IF(M3="","",MAX(V$2:V2)+1)</f>
        <v>1</v>
      </c>
      <c r="W3">
        <f>IF(N3="","",MAX(W$2:W2)+1)</f>
        <v>1</v>
      </c>
      <c r="X3">
        <f>IF(O3="","",MAX(X$2:X2)+1)</f>
        <v>1</v>
      </c>
      <c r="Y3">
        <f>IF(P3="","",MAX(Y$2:Y2)+1)</f>
        <v>1</v>
      </c>
      <c r="Z3" s="34">
        <f>IF(Q3="","",MAX(Z$2:Z2)+1)</f>
        <v>1</v>
      </c>
      <c r="AB3" s="33" t="str">
        <f t="shared" ref="AB3:AB31" si="1">IFERROR(INDEX(J$3:J$31,MATCH(ROW()-ROW(S$2),S$2:S$31,0)),"")</f>
        <v/>
      </c>
      <c r="AC3" t="str">
        <f t="shared" ref="AC3:AC31" si="2">IFERROR(INDEX(K$3:K$31,MATCH(ROW()-ROW(T$2),T$2:T$31,0)),"")</f>
        <v/>
      </c>
      <c r="AD3" t="str">
        <f t="shared" ref="AD3:AD31" si="3">IFERROR(INDEX(L$3:L$31,MATCH(ROW()-ROW(U$2),U$2:U$31,0)),"")</f>
        <v/>
      </c>
      <c r="AE3" t="str">
        <f t="shared" ref="AE3:AE31" si="4">IFERROR(INDEX(M$3:M$31,MATCH(ROW()-ROW(V$2),V$2:V$31,0)),"")</f>
        <v/>
      </c>
      <c r="AF3" t="str">
        <f t="shared" ref="AF3:AF31" si="5">IFERROR(INDEX(N$3:N$31,MATCH(ROW()-ROW(W$2),W$2:W$31,0)),"")</f>
        <v/>
      </c>
      <c r="AG3" t="str">
        <f t="shared" ref="AG3:AG31" si="6">IFERROR(INDEX(O$3:O$31,MATCH(ROW()-ROW(X$2),X$2:X$31,0)),"")</f>
        <v/>
      </c>
      <c r="AH3" t="str">
        <f t="shared" ref="AH3:AH31" si="7">IFERROR(INDEX(P$3:P$31,MATCH(ROW()-ROW(Y$2),Y$2:Y$31,0)),"")</f>
        <v/>
      </c>
      <c r="AI3" s="34" t="str">
        <f t="shared" ref="AI3:AI31" si="8">IFERROR(INDEX(Q$3:Q$31,MATCH(ROW()-ROW(Z$2),Z$2:Z$31,0)),"")</f>
        <v/>
      </c>
    </row>
    <row r="4" spans="1:35" x14ac:dyDescent="0.25">
      <c r="A4" s="33" t="str">
        <f>IFERROR(VLOOKUP(A$1,PLO_MQF!$A4:$B$50,2,FALSE),"")</f>
        <v/>
      </c>
      <c r="B4" t="str">
        <f>IFERROR(VLOOKUP(B$1,PLO_MQF!$A4:$B$50,2,FALSE),"")</f>
        <v/>
      </c>
      <c r="C4" t="str">
        <f>IFERROR(VLOOKUP(C$1,PLO_MQF!$A4:$B$50,2,FALSE),"")</f>
        <v>PLO3</v>
      </c>
      <c r="D4" t="str">
        <f>IFERROR(VLOOKUP(D$1,PLO_MQF!$A4:$B$50,2,FALSE),"")</f>
        <v>PLO4</v>
      </c>
      <c r="E4" t="str">
        <f>IFERROR(VLOOKUP(E$1,PLO_MQF!$A4:$B$50,2,FALSE),"")</f>
        <v>PLO5</v>
      </c>
      <c r="F4" t="str">
        <f>IFERROR(VLOOKUP(F$1,PLO_MQF!$A4:$B$50,2,FALSE),"")</f>
        <v>PLO6</v>
      </c>
      <c r="G4" t="str">
        <f>IFERROR(VLOOKUP(G$1,PLO_MQF!$A4:$B$50,2,FALSE),"")</f>
        <v>PLO7</v>
      </c>
      <c r="H4" s="34" t="str">
        <f>IFERROR(VLOOKUP(H$1,PLO_MQF!$A4:$B$50,2,FALSE),"")</f>
        <v>PLO8</v>
      </c>
      <c r="I4">
        <v>3</v>
      </c>
      <c r="J4" s="33" t="str">
        <f>IFERROR(LOOKUP(2,1/(COUNTIF(J$1:J3,A$2:A$31)=0),A$2:A$31),"")</f>
        <v/>
      </c>
      <c r="K4" t="str">
        <f>IFERROR(LOOKUP(2,1/(COUNTIF(K$1:K3,B$2:B$31)=0),B$2:B$31),"")</f>
        <v/>
      </c>
      <c r="L4" t="str">
        <f>IFERROR(LOOKUP(2,1/(COUNTIF(L$1:L3,C$2:C$31)=0),C$2:C$31),"")</f>
        <v/>
      </c>
      <c r="M4" t="str">
        <f>IFERROR(LOOKUP(2,1/(COUNTIF(M$1:M3,D$2:D$31)=0),D$2:D$31),"")</f>
        <v/>
      </c>
      <c r="N4" t="str">
        <f>IFERROR(LOOKUP(2,1/(COUNTIF(N$1:N3,E$2:E$31)=0),E$2:E$31),"")</f>
        <v/>
      </c>
      <c r="O4" t="str">
        <f>IFERROR(LOOKUP(2,1/(COUNTIF(O$1:O3,F$2:F$31)=0),F$2:F$31),"")</f>
        <v/>
      </c>
      <c r="P4" t="str">
        <f>IFERROR(LOOKUP(2,1/(COUNTIF(P$1:P3,G$2:G$31)=0),G$2:G$31),"")</f>
        <v/>
      </c>
      <c r="Q4" s="34" t="str">
        <f>IFERROR(LOOKUP(2,1/(COUNTIF(Q$1:Q3,H$2:H$31)=0),H$2:H$31),"")</f>
        <v/>
      </c>
      <c r="S4" s="33" t="str">
        <f>IF(J4="","",MAX(S$1:S3)+1)</f>
        <v/>
      </c>
      <c r="T4" t="str">
        <f>IF(K4="","",MAX(T$2:T3)+1)</f>
        <v/>
      </c>
      <c r="U4" t="str">
        <f>IF(L4="","",MAX(U$2:U3)+1)</f>
        <v/>
      </c>
      <c r="V4" t="str">
        <f>IF(M4="","",MAX(V$2:V3)+1)</f>
        <v/>
      </c>
      <c r="W4" t="str">
        <f>IF(N4="","",MAX(W$2:W3)+1)</f>
        <v/>
      </c>
      <c r="X4" t="str">
        <f>IF(O4="","",MAX(X$2:X3)+1)</f>
        <v/>
      </c>
      <c r="Y4" t="str">
        <f>IF(P4="","",MAX(Y$2:Y3)+1)</f>
        <v/>
      </c>
      <c r="Z4" s="34" t="str">
        <f>IF(Q4="","",MAX(Z$2:Z3)+1)</f>
        <v/>
      </c>
      <c r="AB4" s="33" t="str">
        <f t="shared" si="1"/>
        <v/>
      </c>
      <c r="AC4" t="str">
        <f t="shared" si="2"/>
        <v/>
      </c>
      <c r="AD4" t="str">
        <f t="shared" si="3"/>
        <v/>
      </c>
      <c r="AE4" t="str">
        <f t="shared" si="4"/>
        <v/>
      </c>
      <c r="AF4" t="str">
        <f t="shared" si="5"/>
        <v/>
      </c>
      <c r="AG4" t="str">
        <f t="shared" si="6"/>
        <v/>
      </c>
      <c r="AH4" t="str">
        <f t="shared" si="7"/>
        <v/>
      </c>
      <c r="AI4" s="34" t="str">
        <f t="shared" si="8"/>
        <v/>
      </c>
    </row>
    <row r="5" spans="1:35" x14ac:dyDescent="0.25">
      <c r="A5" s="33" t="str">
        <f>IFERROR(VLOOKUP(A$1,PLO_MQF!$A5:$B$50,2,FALSE),"")</f>
        <v/>
      </c>
      <c r="B5" t="str">
        <f>IFERROR(VLOOKUP(B$1,PLO_MQF!$A5:$B$50,2,FALSE),"")</f>
        <v/>
      </c>
      <c r="C5" t="str">
        <f>IFERROR(VLOOKUP(C$1,PLO_MQF!$A5:$B$50,2,FALSE),"")</f>
        <v/>
      </c>
      <c r="D5" t="str">
        <f>IFERROR(VLOOKUP(D$1,PLO_MQF!$A5:$B$50,2,FALSE),"")</f>
        <v>PLO4</v>
      </c>
      <c r="E5" t="str">
        <f>IFERROR(VLOOKUP(E$1,PLO_MQF!$A5:$B$50,2,FALSE),"")</f>
        <v>PLO5</v>
      </c>
      <c r="F5" t="str">
        <f>IFERROR(VLOOKUP(F$1,PLO_MQF!$A5:$B$50,2,FALSE),"")</f>
        <v>PLO6</v>
      </c>
      <c r="G5" t="str">
        <f>IFERROR(VLOOKUP(G$1,PLO_MQF!$A5:$B$50,2,FALSE),"")</f>
        <v>PLO7</v>
      </c>
      <c r="H5" s="34" t="str">
        <f>IFERROR(VLOOKUP(H$1,PLO_MQF!$A5:$B$50,2,FALSE),"")</f>
        <v>PLO8</v>
      </c>
      <c r="I5">
        <v>4</v>
      </c>
      <c r="J5" s="33" t="str">
        <f>IFERROR(LOOKUP(2,1/(COUNTIF(J$1:J4,A$2:A$31)=0),A$2:A$31),"")</f>
        <v/>
      </c>
      <c r="K5" t="str">
        <f>IFERROR(LOOKUP(2,1/(COUNTIF(K$1:K4,B$2:B$31)=0),B$2:B$31),"")</f>
        <v/>
      </c>
      <c r="L5" t="str">
        <f>IFERROR(LOOKUP(2,1/(COUNTIF(L$1:L4,C$2:C$31)=0),C$2:C$31),"")</f>
        <v/>
      </c>
      <c r="M5" t="str">
        <f>IFERROR(LOOKUP(2,1/(COUNTIF(M$1:M4,D$2:D$31)=0),D$2:D$31),"")</f>
        <v/>
      </c>
      <c r="N5" t="str">
        <f>IFERROR(LOOKUP(2,1/(COUNTIF(N$1:N4,E$2:E$31)=0),E$2:E$31),"")</f>
        <v/>
      </c>
      <c r="O5" t="str">
        <f>IFERROR(LOOKUP(2,1/(COUNTIF(O$1:O4,F$2:F$31)=0),F$2:F$31),"")</f>
        <v/>
      </c>
      <c r="P5" t="str">
        <f>IFERROR(LOOKUP(2,1/(COUNTIF(P$1:P4,G$2:G$31)=0),G$2:G$31),"")</f>
        <v/>
      </c>
      <c r="Q5" s="34" t="str">
        <f>IFERROR(LOOKUP(2,1/(COUNTIF(Q$1:Q4,H$2:H$31)=0),H$2:H$31),"")</f>
        <v/>
      </c>
      <c r="S5" s="33" t="str">
        <f>IF(J5="","",MAX(S$1:S4)+1)</f>
        <v/>
      </c>
      <c r="T5" t="str">
        <f>IF(K5="","",MAX(T$2:T4)+1)</f>
        <v/>
      </c>
      <c r="U5" t="str">
        <f>IF(L5="","",MAX(U$2:U4)+1)</f>
        <v/>
      </c>
      <c r="V5" t="str">
        <f>IF(M5="","",MAX(V$2:V4)+1)</f>
        <v/>
      </c>
      <c r="W5" t="str">
        <f>IF(N5="","",MAX(W$2:W4)+1)</f>
        <v/>
      </c>
      <c r="X5" t="str">
        <f>IF(O5="","",MAX(X$2:X4)+1)</f>
        <v/>
      </c>
      <c r="Y5" t="str">
        <f>IF(P5="","",MAX(Y$2:Y4)+1)</f>
        <v/>
      </c>
      <c r="Z5" s="34" t="str">
        <f>IF(Q5="","",MAX(Z$2:Z4)+1)</f>
        <v/>
      </c>
      <c r="AB5" s="33" t="str">
        <f t="shared" si="1"/>
        <v/>
      </c>
      <c r="AC5" t="str">
        <f t="shared" si="2"/>
        <v/>
      </c>
      <c r="AD5" t="str">
        <f t="shared" si="3"/>
        <v/>
      </c>
      <c r="AE5" t="str">
        <f t="shared" si="4"/>
        <v/>
      </c>
      <c r="AF5" t="str">
        <f t="shared" si="5"/>
        <v/>
      </c>
      <c r="AG5" t="str">
        <f t="shared" si="6"/>
        <v/>
      </c>
      <c r="AH5" t="str">
        <f t="shared" si="7"/>
        <v/>
      </c>
      <c r="AI5" s="34" t="str">
        <f t="shared" si="8"/>
        <v/>
      </c>
    </row>
    <row r="6" spans="1:35" x14ac:dyDescent="0.25">
      <c r="A6" s="33" t="str">
        <f>IFERROR(VLOOKUP(A$1,PLO_MQF!$A6:$B$50,2,FALSE),"")</f>
        <v/>
      </c>
      <c r="B6" t="str">
        <f>IFERROR(VLOOKUP(B$1,PLO_MQF!$A6:$B$50,2,FALSE),"")</f>
        <v/>
      </c>
      <c r="C6" t="str">
        <f>IFERROR(VLOOKUP(C$1,PLO_MQF!$A6:$B$50,2,FALSE),"")</f>
        <v/>
      </c>
      <c r="D6" t="str">
        <f>IFERROR(VLOOKUP(D$1,PLO_MQF!$A6:$B$50,2,FALSE),"")</f>
        <v/>
      </c>
      <c r="E6" t="str">
        <f>IFERROR(VLOOKUP(E$1,PLO_MQF!$A6:$B$50,2,FALSE),"")</f>
        <v>PLO5</v>
      </c>
      <c r="F6" t="str">
        <f>IFERROR(VLOOKUP(F$1,PLO_MQF!$A6:$B$50,2,FALSE),"")</f>
        <v>PLO6</v>
      </c>
      <c r="G6" t="str">
        <f>IFERROR(VLOOKUP(G$1,PLO_MQF!$A6:$B$50,2,FALSE),"")</f>
        <v>PLO7</v>
      </c>
      <c r="H6" s="34" t="str">
        <f>IFERROR(VLOOKUP(H$1,PLO_MQF!$A6:$B$50,2,FALSE),"")</f>
        <v>PLO8</v>
      </c>
      <c r="I6">
        <v>5</v>
      </c>
      <c r="J6" s="33" t="str">
        <f>IFERROR(LOOKUP(2,1/(COUNTIF(J$1:J5,A$2:A$31)=0),A$2:A$31),"")</f>
        <v/>
      </c>
      <c r="K6" t="str">
        <f>IFERROR(LOOKUP(2,1/(COUNTIF(K$1:K5,B$2:B$31)=0),B$2:B$31),"")</f>
        <v/>
      </c>
      <c r="L6" t="str">
        <f>IFERROR(LOOKUP(2,1/(COUNTIF(L$1:L5,C$2:C$31)=0),C$2:C$31),"")</f>
        <v/>
      </c>
      <c r="M6" t="str">
        <f>IFERROR(LOOKUP(2,1/(COUNTIF(M$1:M5,D$2:D$31)=0),D$2:D$31),"")</f>
        <v/>
      </c>
      <c r="N6" t="str">
        <f>IFERROR(LOOKUP(2,1/(COUNTIF(N$1:N5,E$2:E$31)=0),E$2:E$31),"")</f>
        <v/>
      </c>
      <c r="O6" t="str">
        <f>IFERROR(LOOKUP(2,1/(COUNTIF(O$1:O5,F$2:F$31)=0),F$2:F$31),"")</f>
        <v/>
      </c>
      <c r="P6" t="str">
        <f>IFERROR(LOOKUP(2,1/(COUNTIF(P$1:P5,G$2:G$31)=0),G$2:G$31),"")</f>
        <v/>
      </c>
      <c r="Q6" s="34" t="str">
        <f>IFERROR(LOOKUP(2,1/(COUNTIF(Q$1:Q5,H$2:H$31)=0),H$2:H$31),"")</f>
        <v/>
      </c>
      <c r="S6" s="33" t="str">
        <f>IF(J6="","",MAX(S$1:S5)+1)</f>
        <v/>
      </c>
      <c r="T6" t="str">
        <f>IF(K6="","",MAX(T$2:T5)+1)</f>
        <v/>
      </c>
      <c r="U6" t="str">
        <f>IF(L6="","",MAX(U$2:U5)+1)</f>
        <v/>
      </c>
      <c r="V6" t="str">
        <f>IF(M6="","",MAX(V$2:V5)+1)</f>
        <v/>
      </c>
      <c r="W6" t="str">
        <f>IF(N6="","",MAX(W$2:W5)+1)</f>
        <v/>
      </c>
      <c r="X6" t="str">
        <f>IF(O6="","",MAX(X$2:X5)+1)</f>
        <v/>
      </c>
      <c r="Y6" t="str">
        <f>IF(P6="","",MAX(Y$2:Y5)+1)</f>
        <v/>
      </c>
      <c r="Z6" s="34" t="str">
        <f>IF(Q6="","",MAX(Z$2:Z5)+1)</f>
        <v/>
      </c>
      <c r="AB6" s="33" t="str">
        <f t="shared" si="1"/>
        <v/>
      </c>
      <c r="AC6" t="str">
        <f t="shared" si="2"/>
        <v/>
      </c>
      <c r="AD6" t="str">
        <f t="shared" si="3"/>
        <v/>
      </c>
      <c r="AE6" t="str">
        <f t="shared" si="4"/>
        <v/>
      </c>
      <c r="AF6" t="str">
        <f t="shared" si="5"/>
        <v/>
      </c>
      <c r="AG6" t="str">
        <f t="shared" si="6"/>
        <v/>
      </c>
      <c r="AH6" t="str">
        <f t="shared" si="7"/>
        <v/>
      </c>
      <c r="AI6" s="34" t="str">
        <f t="shared" si="8"/>
        <v/>
      </c>
    </row>
    <row r="7" spans="1:35" ht="15.75" thickBot="1" x14ac:dyDescent="0.3">
      <c r="A7" s="33" t="str">
        <f>IFERROR(VLOOKUP(A$1,PLO_MQF!$A7:$B$50,2,FALSE),"")</f>
        <v/>
      </c>
      <c r="B7" t="str">
        <f>IFERROR(VLOOKUP(B$1,PLO_MQF!$A7:$B$50,2,FALSE),"")</f>
        <v/>
      </c>
      <c r="C7" t="str">
        <f>IFERROR(VLOOKUP(C$1,PLO_MQF!$A7:$B$50,2,FALSE),"")</f>
        <v/>
      </c>
      <c r="D7" t="str">
        <f>IFERROR(VLOOKUP(D$1,PLO_MQF!$A7:$B$50,2,FALSE),"")</f>
        <v/>
      </c>
      <c r="E7" t="str">
        <f>IFERROR(VLOOKUP(E$1,PLO_MQF!$A7:$B$50,2,FALSE),"")</f>
        <v/>
      </c>
      <c r="F7" t="str">
        <f>IFERROR(VLOOKUP(F$1,PLO_MQF!$A7:$B$50,2,FALSE),"")</f>
        <v>PLO6</v>
      </c>
      <c r="G7" t="str">
        <f>IFERROR(VLOOKUP(G$1,PLO_MQF!$A7:$B$50,2,FALSE),"")</f>
        <v>PLO7</v>
      </c>
      <c r="H7" s="34" t="str">
        <f>IFERROR(VLOOKUP(H$1,PLO_MQF!$A7:$B$50,2,FALSE),"")</f>
        <v>PLO8</v>
      </c>
      <c r="I7">
        <v>6</v>
      </c>
      <c r="J7" s="33" t="str">
        <f>IFERROR(LOOKUP(2,1/(COUNTIF(J$1:J6,A$2:A$31)=0),A$2:A$31),"")</f>
        <v/>
      </c>
      <c r="K7" t="str">
        <f>IFERROR(LOOKUP(2,1/(COUNTIF(K$1:K6,B$2:B$31)=0),B$2:B$31),"")</f>
        <v/>
      </c>
      <c r="L7" t="str">
        <f>IFERROR(LOOKUP(2,1/(COUNTIF(L$1:L6,C$2:C$31)=0),C$2:C$31),"")</f>
        <v/>
      </c>
      <c r="M7" t="str">
        <f>IFERROR(LOOKUP(2,1/(COUNTIF(M$1:M6,D$2:D$31)=0),D$2:D$31),"")</f>
        <v/>
      </c>
      <c r="N7" t="str">
        <f>IFERROR(LOOKUP(2,1/(COUNTIF(N$1:N6,E$2:E$31)=0),E$2:E$31),"")</f>
        <v/>
      </c>
      <c r="O7" t="str">
        <f>IFERROR(LOOKUP(2,1/(COUNTIF(O$1:O6,F$2:F$31)=0),F$2:F$31),"")</f>
        <v/>
      </c>
      <c r="P7" t="str">
        <f>IFERROR(LOOKUP(2,1/(COUNTIF(P$1:P6,G$2:G$31)=0),G$2:G$31),"")</f>
        <v/>
      </c>
      <c r="Q7" s="34" t="str">
        <f>IFERROR(LOOKUP(2,1/(COUNTIF(Q$1:Q6,H$2:H$31)=0),H$2:H$31),"")</f>
        <v/>
      </c>
      <c r="S7" s="33" t="str">
        <f>IF(J7="","",MAX(S$1:S6)+1)</f>
        <v/>
      </c>
      <c r="T7" t="str">
        <f>IF(K7="","",MAX(T$2:T6)+1)</f>
        <v/>
      </c>
      <c r="U7" t="str">
        <f>IF(L7="","",MAX(U$2:U6)+1)</f>
        <v/>
      </c>
      <c r="V7" t="str">
        <f>IF(M7="","",MAX(V$2:V6)+1)</f>
        <v/>
      </c>
      <c r="W7" t="str">
        <f>IF(N7="","",MAX(W$2:W6)+1)</f>
        <v/>
      </c>
      <c r="X7" t="str">
        <f>IF(O7="","",MAX(X$2:X6)+1)</f>
        <v/>
      </c>
      <c r="Y7" t="str">
        <f>IF(P7="","",MAX(Y$2:Y6)+1)</f>
        <v/>
      </c>
      <c r="Z7" s="34" t="str">
        <f>IF(Q7="","",MAX(Z$2:Z6)+1)</f>
        <v/>
      </c>
      <c r="AB7" s="35" t="str">
        <f t="shared" si="1"/>
        <v/>
      </c>
      <c r="AC7" s="36" t="str">
        <f t="shared" si="2"/>
        <v/>
      </c>
      <c r="AD7" s="36" t="str">
        <f t="shared" si="3"/>
        <v/>
      </c>
      <c r="AE7" s="36" t="str">
        <f t="shared" si="4"/>
        <v/>
      </c>
      <c r="AF7" s="36" t="str">
        <f t="shared" si="5"/>
        <v/>
      </c>
      <c r="AG7" s="36" t="str">
        <f t="shared" si="6"/>
        <v/>
      </c>
      <c r="AH7" s="36" t="str">
        <f t="shared" si="7"/>
        <v/>
      </c>
      <c r="AI7" s="37" t="str">
        <f t="shared" si="8"/>
        <v/>
      </c>
    </row>
    <row r="8" spans="1:35" x14ac:dyDescent="0.25">
      <c r="A8" s="33" t="str">
        <f>IFERROR(VLOOKUP(A$1,PLO_MQF!$A8:$B$50,2,FALSE),"")</f>
        <v/>
      </c>
      <c r="B8" t="str">
        <f>IFERROR(VLOOKUP(B$1,PLO_MQF!$A8:$B$50,2,FALSE),"")</f>
        <v/>
      </c>
      <c r="C8" t="str">
        <f>IFERROR(VLOOKUP(C$1,PLO_MQF!$A8:$B$50,2,FALSE),"")</f>
        <v/>
      </c>
      <c r="D8" t="str">
        <f>IFERROR(VLOOKUP(D$1,PLO_MQF!$A8:$B$50,2,FALSE),"")</f>
        <v/>
      </c>
      <c r="E8" t="str">
        <f>IFERROR(VLOOKUP(E$1,PLO_MQF!$A8:$B$50,2,FALSE),"")</f>
        <v/>
      </c>
      <c r="F8" t="str">
        <f>IFERROR(VLOOKUP(F$1,PLO_MQF!$A8:$B$50,2,FALSE),"")</f>
        <v/>
      </c>
      <c r="G8" t="str">
        <f>IFERROR(VLOOKUP(G$1,PLO_MQF!$A8:$B$50,2,FALSE),"")</f>
        <v>PLO7</v>
      </c>
      <c r="H8" s="34" t="str">
        <f>IFERROR(VLOOKUP(H$1,PLO_MQF!$A8:$B$50,2,FALSE),"")</f>
        <v>PLO8</v>
      </c>
      <c r="I8">
        <v>7</v>
      </c>
      <c r="J8" s="33" t="str">
        <f>IFERROR(LOOKUP(2,1/(COUNTIF(J$1:J7,A$2:A$31)=0),A$2:A$31),"")</f>
        <v/>
      </c>
      <c r="K8" t="str">
        <f>IFERROR(LOOKUP(2,1/(COUNTIF(K$1:K7,B$2:B$31)=0),B$2:B$31),"")</f>
        <v/>
      </c>
      <c r="L8" t="str">
        <f>IFERROR(LOOKUP(2,1/(COUNTIF(L$1:L7,C$2:C$31)=0),C$2:C$31),"")</f>
        <v/>
      </c>
      <c r="M8" t="str">
        <f>IFERROR(LOOKUP(2,1/(COUNTIF(M$1:M7,D$2:D$31)=0),D$2:D$31),"")</f>
        <v/>
      </c>
      <c r="N8" t="str">
        <f>IFERROR(LOOKUP(2,1/(COUNTIF(N$1:N7,E$2:E$31)=0),E$2:E$31),"")</f>
        <v/>
      </c>
      <c r="O8" t="str">
        <f>IFERROR(LOOKUP(2,1/(COUNTIF(O$1:O7,F$2:F$31)=0),F$2:F$31),"")</f>
        <v/>
      </c>
      <c r="P8" t="str">
        <f>IFERROR(LOOKUP(2,1/(COUNTIF(P$1:P7,G$2:G$31)=0),G$2:G$31),"")</f>
        <v/>
      </c>
      <c r="Q8" s="34" t="str">
        <f>IFERROR(LOOKUP(2,1/(COUNTIF(Q$1:Q7,H$2:H$31)=0),H$2:H$31),"")</f>
        <v/>
      </c>
      <c r="S8" s="33" t="str">
        <f>IF(J8="","",MAX(S$1:S7)+1)</f>
        <v/>
      </c>
      <c r="T8" t="str">
        <f>IF(K8="","",MAX(T$2:T7)+1)</f>
        <v/>
      </c>
      <c r="U8" t="str">
        <f>IF(L8="","",MAX(U$2:U7)+1)</f>
        <v/>
      </c>
      <c r="V8" t="str">
        <f>IF(M8="","",MAX(V$2:V7)+1)</f>
        <v/>
      </c>
      <c r="W8" t="str">
        <f>IF(N8="","",MAX(W$2:W7)+1)</f>
        <v/>
      </c>
      <c r="X8" t="str">
        <f>IF(O8="","",MAX(X$2:X7)+1)</f>
        <v/>
      </c>
      <c r="Y8" t="str">
        <f>IF(P8="","",MAX(Y$2:Y7)+1)</f>
        <v/>
      </c>
      <c r="Z8" s="34" t="str">
        <f>IF(Q8="","",MAX(Z$2:Z7)+1)</f>
        <v/>
      </c>
      <c r="AB8" t="str">
        <f t="shared" si="1"/>
        <v/>
      </c>
      <c r="AC8" t="str">
        <f t="shared" si="2"/>
        <v/>
      </c>
      <c r="AD8" t="str">
        <f t="shared" si="3"/>
        <v/>
      </c>
      <c r="AE8" t="str">
        <f t="shared" si="4"/>
        <v/>
      </c>
      <c r="AF8" t="str">
        <f t="shared" si="5"/>
        <v/>
      </c>
      <c r="AG8" t="str">
        <f t="shared" si="6"/>
        <v/>
      </c>
      <c r="AH8" t="str">
        <f t="shared" si="7"/>
        <v/>
      </c>
      <c r="AI8" t="str">
        <f t="shared" si="8"/>
        <v/>
      </c>
    </row>
    <row r="9" spans="1:35" x14ac:dyDescent="0.25">
      <c r="A9" s="33" t="str">
        <f>IFERROR(VLOOKUP(A$1,PLO_MQF!$A9:$B$50,2,FALSE),"")</f>
        <v/>
      </c>
      <c r="B9" t="str">
        <f>IFERROR(VLOOKUP(B$1,PLO_MQF!$A9:$B$50,2,FALSE),"")</f>
        <v/>
      </c>
      <c r="C9" t="str">
        <f>IFERROR(VLOOKUP(C$1,PLO_MQF!$A9:$B$50,2,FALSE),"")</f>
        <v/>
      </c>
      <c r="D9" t="str">
        <f>IFERROR(VLOOKUP(D$1,PLO_MQF!$A9:$B$50,2,FALSE),"")</f>
        <v/>
      </c>
      <c r="E9" t="str">
        <f>IFERROR(VLOOKUP(E$1,PLO_MQF!$A9:$B$50,2,FALSE),"")</f>
        <v/>
      </c>
      <c r="F9" t="str">
        <f>IFERROR(VLOOKUP(F$1,PLO_MQF!$A9:$B$50,2,FALSE),"")</f>
        <v/>
      </c>
      <c r="G9" t="str">
        <f>IFERROR(VLOOKUP(G$1,PLO_MQF!$A9:$B$50,2,FALSE),"")</f>
        <v/>
      </c>
      <c r="H9" s="34" t="str">
        <f>IFERROR(VLOOKUP(H$1,PLO_MQF!$A9:$B$50,2,FALSE),"")</f>
        <v>PLO8</v>
      </c>
      <c r="I9">
        <v>8</v>
      </c>
      <c r="J9" s="33" t="str">
        <f>IFERROR(LOOKUP(2,1/(COUNTIF(J$1:J8,A$2:A$31)=0),A$2:A$31),"")</f>
        <v/>
      </c>
      <c r="K9" t="str">
        <f>IFERROR(LOOKUP(2,1/(COUNTIF(K$1:K8,B$2:B$31)=0),B$2:B$31),"")</f>
        <v/>
      </c>
      <c r="L9" t="str">
        <f>IFERROR(LOOKUP(2,1/(COUNTIF(L$1:L8,C$2:C$31)=0),C$2:C$31),"")</f>
        <v/>
      </c>
      <c r="M9" t="str">
        <f>IFERROR(LOOKUP(2,1/(COUNTIF(M$1:M8,D$2:D$31)=0),D$2:D$31),"")</f>
        <v/>
      </c>
      <c r="N9" t="str">
        <f>IFERROR(LOOKUP(2,1/(COUNTIF(N$1:N8,E$2:E$31)=0),E$2:E$31),"")</f>
        <v/>
      </c>
      <c r="O9" t="str">
        <f>IFERROR(LOOKUP(2,1/(COUNTIF(O$1:O8,F$2:F$31)=0),F$2:F$31),"")</f>
        <v/>
      </c>
      <c r="P9" t="str">
        <f>IFERROR(LOOKUP(2,1/(COUNTIF(P$1:P8,G$2:G$31)=0),G$2:G$31),"")</f>
        <v/>
      </c>
      <c r="Q9" s="34" t="str">
        <f>IFERROR(LOOKUP(2,1/(COUNTIF(Q$1:Q8,H$2:H$31)=0),H$2:H$31),"")</f>
        <v/>
      </c>
      <c r="S9" s="33" t="str">
        <f>IF(J9="","",MAX(S$1:S8)+1)</f>
        <v/>
      </c>
      <c r="T9" t="str">
        <f>IF(K9="","",MAX(T$2:T8)+1)</f>
        <v/>
      </c>
      <c r="U9" t="str">
        <f>IF(L9="","",MAX(U$2:U8)+1)</f>
        <v/>
      </c>
      <c r="V9" t="str">
        <f>IF(M9="","",MAX(V$2:V8)+1)</f>
        <v/>
      </c>
      <c r="W9" t="str">
        <f>IF(N9="","",MAX(W$2:W8)+1)</f>
        <v/>
      </c>
      <c r="X9" t="str">
        <f>IF(O9="","",MAX(X$2:X8)+1)</f>
        <v/>
      </c>
      <c r="Y9" t="str">
        <f>IF(P9="","",MAX(Y$2:Y8)+1)</f>
        <v/>
      </c>
      <c r="Z9" s="34" t="str">
        <f>IF(Q9="","",MAX(Z$2:Z8)+1)</f>
        <v/>
      </c>
      <c r="AB9" t="str">
        <f t="shared" si="1"/>
        <v/>
      </c>
      <c r="AC9" t="str">
        <f t="shared" si="2"/>
        <v/>
      </c>
      <c r="AD9" t="str">
        <f t="shared" si="3"/>
        <v/>
      </c>
      <c r="AE9" t="str">
        <f t="shared" si="4"/>
        <v/>
      </c>
      <c r="AF9" t="str">
        <f t="shared" si="5"/>
        <v/>
      </c>
      <c r="AG9" t="str">
        <f t="shared" si="6"/>
        <v/>
      </c>
      <c r="AH9" t="str">
        <f t="shared" si="7"/>
        <v/>
      </c>
      <c r="AI9" t="str">
        <f t="shared" si="8"/>
        <v/>
      </c>
    </row>
    <row r="10" spans="1:35" x14ac:dyDescent="0.25">
      <c r="A10" s="33" t="str">
        <f>IFERROR(VLOOKUP(A$1,PLO_MQF!$A10:$B$50,2,FALSE),"")</f>
        <v/>
      </c>
      <c r="B10" t="str">
        <f>IFERROR(VLOOKUP(B$1,PLO_MQF!$A10:$B$50,2,FALSE),"")</f>
        <v/>
      </c>
      <c r="C10" t="str">
        <f>IFERROR(VLOOKUP(C$1,PLO_MQF!$A10:$B$50,2,FALSE),"")</f>
        <v/>
      </c>
      <c r="D10" t="str">
        <f>IFERROR(VLOOKUP(D$1,PLO_MQF!$A10:$B$50,2,FALSE),"")</f>
        <v/>
      </c>
      <c r="E10" t="str">
        <f>IFERROR(VLOOKUP(E$1,PLO_MQF!$A10:$B$50,2,FALSE),"")</f>
        <v/>
      </c>
      <c r="F10" t="str">
        <f>IFERROR(VLOOKUP(F$1,PLO_MQF!$A10:$B$50,2,FALSE),"")</f>
        <v/>
      </c>
      <c r="G10" t="str">
        <f>IFERROR(VLOOKUP(G$1,PLO_MQF!$A10:$B$50,2,FALSE),"")</f>
        <v/>
      </c>
      <c r="H10" s="34" t="str">
        <f>IFERROR(VLOOKUP(H$1,PLO_MQF!$A10:$B$50,2,FALSE),"")</f>
        <v/>
      </c>
      <c r="I10">
        <v>9</v>
      </c>
      <c r="J10" s="33" t="str">
        <f>IFERROR(LOOKUP(2,1/(COUNTIF(J$1:J9,A$2:A$31)=0),A$2:A$31),"")</f>
        <v/>
      </c>
      <c r="K10" t="str">
        <f>IFERROR(LOOKUP(2,1/(COUNTIF(K$1:K9,B$2:B$31)=0),B$2:B$31),"")</f>
        <v/>
      </c>
      <c r="L10" t="str">
        <f>IFERROR(LOOKUP(2,1/(COUNTIF(L$1:L9,C$2:C$31)=0),C$2:C$31),"")</f>
        <v/>
      </c>
      <c r="M10" t="str">
        <f>IFERROR(LOOKUP(2,1/(COUNTIF(M$1:M9,D$2:D$31)=0),D$2:D$31),"")</f>
        <v/>
      </c>
      <c r="N10" t="str">
        <f>IFERROR(LOOKUP(2,1/(COUNTIF(N$1:N9,E$2:E$31)=0),E$2:E$31),"")</f>
        <v/>
      </c>
      <c r="O10" t="str">
        <f>IFERROR(LOOKUP(2,1/(COUNTIF(O$1:O9,F$2:F$31)=0),F$2:F$31),"")</f>
        <v/>
      </c>
      <c r="P10" t="str">
        <f>IFERROR(LOOKUP(2,1/(COUNTIF(P$1:P9,G$2:G$31)=0),G$2:G$31),"")</f>
        <v/>
      </c>
      <c r="Q10" s="34" t="str">
        <f>IFERROR(LOOKUP(2,1/(COUNTIF(Q$1:Q9,H$2:H$31)=0),H$2:H$31),"")</f>
        <v/>
      </c>
      <c r="S10" s="33" t="str">
        <f>IF(J10="","",MAX(S$1:S9)+1)</f>
        <v/>
      </c>
      <c r="T10" t="str">
        <f>IF(K10="","",MAX(T$2:T9)+1)</f>
        <v/>
      </c>
      <c r="U10" t="str">
        <f>IF(L10="","",MAX(U$2:U9)+1)</f>
        <v/>
      </c>
      <c r="V10" t="str">
        <f>IF(M10="","",MAX(V$2:V9)+1)</f>
        <v/>
      </c>
      <c r="W10" t="str">
        <f>IF(N10="","",MAX(W$2:W9)+1)</f>
        <v/>
      </c>
      <c r="X10" t="str">
        <f>IF(O10="","",MAX(X$2:X9)+1)</f>
        <v/>
      </c>
      <c r="Y10" t="str">
        <f>IF(P10="","",MAX(Y$2:Y9)+1)</f>
        <v/>
      </c>
      <c r="Z10" s="34" t="str">
        <f>IF(Q10="","",MAX(Z$2:Z9)+1)</f>
        <v/>
      </c>
      <c r="AB10" t="str">
        <f t="shared" si="1"/>
        <v/>
      </c>
      <c r="AC10" t="str">
        <f t="shared" si="2"/>
        <v/>
      </c>
      <c r="AD10" t="str">
        <f t="shared" si="3"/>
        <v/>
      </c>
      <c r="AE10" t="str">
        <f t="shared" si="4"/>
        <v/>
      </c>
      <c r="AF10" t="str">
        <f t="shared" si="5"/>
        <v/>
      </c>
      <c r="AG10" t="str">
        <f t="shared" si="6"/>
        <v/>
      </c>
      <c r="AH10" t="str">
        <f t="shared" si="7"/>
        <v/>
      </c>
      <c r="AI10" t="str">
        <f t="shared" si="8"/>
        <v/>
      </c>
    </row>
    <row r="11" spans="1:35" x14ac:dyDescent="0.25">
      <c r="A11" s="33" t="str">
        <f>IFERROR(VLOOKUP(A$1,PLO_MQF!$A11:$B$50,2,FALSE),"")</f>
        <v/>
      </c>
      <c r="B11" t="str">
        <f>IFERROR(VLOOKUP(B$1,PLO_MQF!$A11:$B$50,2,FALSE),"")</f>
        <v/>
      </c>
      <c r="C11" t="str">
        <f>IFERROR(VLOOKUP(C$1,PLO_MQF!$A11:$B$50,2,FALSE),"")</f>
        <v/>
      </c>
      <c r="D11" t="str">
        <f>IFERROR(VLOOKUP(D$1,PLO_MQF!$A11:$B$50,2,FALSE),"")</f>
        <v/>
      </c>
      <c r="E11" t="str">
        <f>IFERROR(VLOOKUP(E$1,PLO_MQF!$A11:$B$50,2,FALSE),"")</f>
        <v/>
      </c>
      <c r="F11" t="str">
        <f>IFERROR(VLOOKUP(F$1,PLO_MQF!$A11:$B$50,2,FALSE),"")</f>
        <v/>
      </c>
      <c r="G11" t="str">
        <f>IFERROR(VLOOKUP(G$1,PLO_MQF!$A11:$B$50,2,FALSE),"")</f>
        <v/>
      </c>
      <c r="H11" s="34" t="str">
        <f>IFERROR(VLOOKUP(H$1,PLO_MQF!$A11:$B$50,2,FALSE),"")</f>
        <v/>
      </c>
      <c r="I11">
        <v>10</v>
      </c>
      <c r="J11" s="33" t="str">
        <f>IFERROR(LOOKUP(2,1/(COUNTIF(J$1:J10,A$2:A$31)=0),A$2:A$31),"")</f>
        <v/>
      </c>
      <c r="K11" t="str">
        <f>IFERROR(LOOKUP(2,1/(COUNTIF(K$1:K10,B$2:B$31)=0),B$2:B$31),"")</f>
        <v/>
      </c>
      <c r="L11" t="str">
        <f>IFERROR(LOOKUP(2,1/(COUNTIF(L$1:L10,C$2:C$31)=0),C$2:C$31),"")</f>
        <v/>
      </c>
      <c r="M11" t="str">
        <f>IFERROR(LOOKUP(2,1/(COUNTIF(M$1:M10,D$2:D$31)=0),D$2:D$31),"")</f>
        <v/>
      </c>
      <c r="N11" t="str">
        <f>IFERROR(LOOKUP(2,1/(COUNTIF(N$1:N10,E$2:E$31)=0),E$2:E$31),"")</f>
        <v/>
      </c>
      <c r="O11" t="str">
        <f>IFERROR(LOOKUP(2,1/(COUNTIF(O$1:O10,F$2:F$31)=0),F$2:F$31),"")</f>
        <v/>
      </c>
      <c r="P11" t="str">
        <f>IFERROR(LOOKUP(2,1/(COUNTIF(P$1:P10,G$2:G$31)=0),G$2:G$31),"")</f>
        <v/>
      </c>
      <c r="Q11" s="34" t="str">
        <f>IFERROR(LOOKUP(2,1/(COUNTIF(Q$1:Q10,H$2:H$31)=0),H$2:H$31),"")</f>
        <v/>
      </c>
      <c r="S11" s="33" t="str">
        <f>IF(J11="","",MAX(S$1:S10)+1)</f>
        <v/>
      </c>
      <c r="T11" t="str">
        <f>IF(K11="","",MAX(T$2:T10)+1)</f>
        <v/>
      </c>
      <c r="U11" t="str">
        <f>IF(L11="","",MAX(U$2:U10)+1)</f>
        <v/>
      </c>
      <c r="V11" t="str">
        <f>IF(M11="","",MAX(V$2:V10)+1)</f>
        <v/>
      </c>
      <c r="W11" t="str">
        <f>IF(N11="","",MAX(W$2:W10)+1)</f>
        <v/>
      </c>
      <c r="X11" t="str">
        <f>IF(O11="","",MAX(X$2:X10)+1)</f>
        <v/>
      </c>
      <c r="Y11" t="str">
        <f>IF(P11="","",MAX(Y$2:Y10)+1)</f>
        <v/>
      </c>
      <c r="Z11" s="34" t="str">
        <f>IF(Q11="","",MAX(Z$2:Z10)+1)</f>
        <v/>
      </c>
      <c r="AB11" t="str">
        <f t="shared" si="1"/>
        <v/>
      </c>
      <c r="AC11" t="str">
        <f t="shared" si="2"/>
        <v/>
      </c>
      <c r="AD11" t="str">
        <f t="shared" si="3"/>
        <v/>
      </c>
      <c r="AE11" t="str">
        <f t="shared" si="4"/>
        <v/>
      </c>
      <c r="AF11" t="str">
        <f t="shared" si="5"/>
        <v/>
      </c>
      <c r="AG11" t="str">
        <f t="shared" si="6"/>
        <v/>
      </c>
      <c r="AH11" t="str">
        <f t="shared" si="7"/>
        <v/>
      </c>
      <c r="AI11" t="str">
        <f t="shared" si="8"/>
        <v/>
      </c>
    </row>
    <row r="12" spans="1:35" x14ac:dyDescent="0.25">
      <c r="A12" s="33" t="str">
        <f>IFERROR(VLOOKUP(A$1,PLO_MQF!$A12:$B$50,2,FALSE),"")</f>
        <v/>
      </c>
      <c r="B12" t="str">
        <f>IFERROR(VLOOKUP(B$1,PLO_MQF!$A12:$B$50,2,FALSE),"")</f>
        <v/>
      </c>
      <c r="C12" t="str">
        <f>IFERROR(VLOOKUP(C$1,PLO_MQF!$A12:$B$50,2,FALSE),"")</f>
        <v/>
      </c>
      <c r="D12" t="str">
        <f>IFERROR(VLOOKUP(D$1,PLO_MQF!$A12:$B$50,2,FALSE),"")</f>
        <v/>
      </c>
      <c r="E12" t="str">
        <f>IFERROR(VLOOKUP(E$1,PLO_MQF!$A12:$B$50,2,FALSE),"")</f>
        <v/>
      </c>
      <c r="F12" t="str">
        <f>IFERROR(VLOOKUP(F$1,PLO_MQF!$A12:$B$50,2,FALSE),"")</f>
        <v/>
      </c>
      <c r="G12" t="str">
        <f>IFERROR(VLOOKUP(G$1,PLO_MQF!$A12:$B$50,2,FALSE),"")</f>
        <v/>
      </c>
      <c r="H12" s="34" t="str">
        <f>IFERROR(VLOOKUP(H$1,PLO_MQF!$A12:$B$50,2,FALSE),"")</f>
        <v/>
      </c>
      <c r="I12">
        <v>11</v>
      </c>
      <c r="J12" s="33" t="str">
        <f>IFERROR(LOOKUP(2,1/(COUNTIF(J$1:J11,A$2:A$31)=0),A$2:A$31),"")</f>
        <v/>
      </c>
      <c r="K12" t="str">
        <f>IFERROR(LOOKUP(2,1/(COUNTIF(K$1:K11,B$2:B$31)=0),B$2:B$31),"")</f>
        <v/>
      </c>
      <c r="L12" t="str">
        <f>IFERROR(LOOKUP(2,1/(COUNTIF(L$1:L11,C$2:C$31)=0),C$2:C$31),"")</f>
        <v/>
      </c>
      <c r="M12" t="str">
        <f>IFERROR(LOOKUP(2,1/(COUNTIF(M$1:M11,D$2:D$31)=0),D$2:D$31),"")</f>
        <v/>
      </c>
      <c r="N12" t="str">
        <f>IFERROR(LOOKUP(2,1/(COUNTIF(N$1:N11,E$2:E$31)=0),E$2:E$31),"")</f>
        <v/>
      </c>
      <c r="O12" t="str">
        <f>IFERROR(LOOKUP(2,1/(COUNTIF(O$1:O11,F$2:F$31)=0),F$2:F$31),"")</f>
        <v/>
      </c>
      <c r="P12" t="str">
        <f>IFERROR(LOOKUP(2,1/(COUNTIF(P$1:P11,G$2:G$31)=0),G$2:G$31),"")</f>
        <v/>
      </c>
      <c r="Q12" s="34" t="str">
        <f>IFERROR(LOOKUP(2,1/(COUNTIF(Q$1:Q11,H$2:H$31)=0),H$2:H$31),"")</f>
        <v/>
      </c>
      <c r="S12" s="33" t="str">
        <f>IF(J12="","",MAX(S$1:S11)+1)</f>
        <v/>
      </c>
      <c r="T12" t="str">
        <f>IF(K12="","",MAX(T$2:T11)+1)</f>
        <v/>
      </c>
      <c r="U12" t="str">
        <f>IF(L12="","",MAX(U$2:U11)+1)</f>
        <v/>
      </c>
      <c r="V12" t="str">
        <f>IF(M12="","",MAX(V$2:V11)+1)</f>
        <v/>
      </c>
      <c r="W12" t="str">
        <f>IF(N12="","",MAX(W$2:W11)+1)</f>
        <v/>
      </c>
      <c r="X12" t="str">
        <f>IF(O12="","",MAX(X$2:X11)+1)</f>
        <v/>
      </c>
      <c r="Y12" t="str">
        <f>IF(P12="","",MAX(Y$2:Y11)+1)</f>
        <v/>
      </c>
      <c r="Z12" s="34" t="str">
        <f>IF(Q12="","",MAX(Z$2:Z11)+1)</f>
        <v/>
      </c>
      <c r="AB12" t="str">
        <f t="shared" si="1"/>
        <v/>
      </c>
      <c r="AC12" t="str">
        <f t="shared" si="2"/>
        <v/>
      </c>
      <c r="AD12" t="str">
        <f t="shared" si="3"/>
        <v/>
      </c>
      <c r="AE12" t="str">
        <f t="shared" si="4"/>
        <v/>
      </c>
      <c r="AF12" t="str">
        <f t="shared" si="5"/>
        <v/>
      </c>
      <c r="AG12" t="str">
        <f t="shared" si="6"/>
        <v/>
      </c>
      <c r="AH12" t="str">
        <f t="shared" si="7"/>
        <v/>
      </c>
      <c r="AI12" t="str">
        <f t="shared" si="8"/>
        <v/>
      </c>
    </row>
    <row r="13" spans="1:35" x14ac:dyDescent="0.25">
      <c r="A13" s="33" t="str">
        <f>IFERROR(VLOOKUP(A$1,PLO_MQF!$A13:$B$50,2,FALSE),"")</f>
        <v/>
      </c>
      <c r="B13" t="str">
        <f>IFERROR(VLOOKUP(B$1,PLO_MQF!$A13:$B$50,2,FALSE),"")</f>
        <v/>
      </c>
      <c r="C13" t="str">
        <f>IFERROR(VLOOKUP(C$1,PLO_MQF!$A13:$B$50,2,FALSE),"")</f>
        <v/>
      </c>
      <c r="D13" t="str">
        <f>IFERROR(VLOOKUP(D$1,PLO_MQF!$A13:$B$50,2,FALSE),"")</f>
        <v/>
      </c>
      <c r="E13" t="str">
        <f>IFERROR(VLOOKUP(E$1,PLO_MQF!$A13:$B$50,2,FALSE),"")</f>
        <v/>
      </c>
      <c r="F13" t="str">
        <f>IFERROR(VLOOKUP(F$1,PLO_MQF!$A13:$B$50,2,FALSE),"")</f>
        <v/>
      </c>
      <c r="G13" t="str">
        <f>IFERROR(VLOOKUP(G$1,PLO_MQF!$A13:$B$50,2,FALSE),"")</f>
        <v/>
      </c>
      <c r="H13" s="34" t="str">
        <f>IFERROR(VLOOKUP(H$1,PLO_MQF!$A13:$B$50,2,FALSE),"")</f>
        <v/>
      </c>
      <c r="I13">
        <v>12</v>
      </c>
      <c r="J13" s="33" t="str">
        <f>IFERROR(LOOKUP(2,1/(COUNTIF(J$1:J12,A$2:A$31)=0),A$2:A$31),"")</f>
        <v/>
      </c>
      <c r="K13" t="str">
        <f>IFERROR(LOOKUP(2,1/(COUNTIF(K$1:K12,B$2:B$31)=0),B$2:B$31),"")</f>
        <v/>
      </c>
      <c r="L13" t="str">
        <f>IFERROR(LOOKUP(2,1/(COUNTIF(L$1:L12,C$2:C$31)=0),C$2:C$31),"")</f>
        <v/>
      </c>
      <c r="M13" t="str">
        <f>IFERROR(LOOKUP(2,1/(COUNTIF(M$1:M12,D$2:D$31)=0),D$2:D$31),"")</f>
        <v/>
      </c>
      <c r="N13" t="str">
        <f>IFERROR(LOOKUP(2,1/(COUNTIF(N$1:N12,E$2:E$31)=0),E$2:E$31),"")</f>
        <v/>
      </c>
      <c r="O13" t="str">
        <f>IFERROR(LOOKUP(2,1/(COUNTIF(O$1:O12,F$2:F$31)=0),F$2:F$31),"")</f>
        <v/>
      </c>
      <c r="P13" t="str">
        <f>IFERROR(LOOKUP(2,1/(COUNTIF(P$1:P12,G$2:G$31)=0),G$2:G$31),"")</f>
        <v/>
      </c>
      <c r="Q13" s="34" t="str">
        <f>IFERROR(LOOKUP(2,1/(COUNTIF(Q$1:Q12,H$2:H$31)=0),H$2:H$31),"")</f>
        <v/>
      </c>
      <c r="S13" s="33" t="str">
        <f>IF(J13="","",MAX(S$1:S12)+1)</f>
        <v/>
      </c>
      <c r="T13" t="str">
        <f>IF(K13="","",MAX(T$2:T12)+1)</f>
        <v/>
      </c>
      <c r="U13" t="str">
        <f>IF(L13="","",MAX(U$2:U12)+1)</f>
        <v/>
      </c>
      <c r="V13" t="str">
        <f>IF(M13="","",MAX(V$2:V12)+1)</f>
        <v/>
      </c>
      <c r="W13" t="str">
        <f>IF(N13="","",MAX(W$2:W12)+1)</f>
        <v/>
      </c>
      <c r="X13" t="str">
        <f>IF(O13="","",MAX(X$2:X12)+1)</f>
        <v/>
      </c>
      <c r="Y13" t="str">
        <f>IF(P13="","",MAX(Y$2:Y12)+1)</f>
        <v/>
      </c>
      <c r="Z13" s="34" t="str">
        <f>IF(Q13="","",MAX(Z$2:Z12)+1)</f>
        <v/>
      </c>
      <c r="AB13" t="str">
        <f t="shared" si="1"/>
        <v/>
      </c>
      <c r="AC13" t="str">
        <f t="shared" si="2"/>
        <v/>
      </c>
      <c r="AD13" t="str">
        <f t="shared" si="3"/>
        <v/>
      </c>
      <c r="AE13" t="str">
        <f t="shared" si="4"/>
        <v/>
      </c>
      <c r="AF13" t="str">
        <f t="shared" si="5"/>
        <v/>
      </c>
      <c r="AG13" t="str">
        <f t="shared" si="6"/>
        <v/>
      </c>
      <c r="AH13" t="str">
        <f t="shared" si="7"/>
        <v/>
      </c>
      <c r="AI13" t="str">
        <f t="shared" si="8"/>
        <v/>
      </c>
    </row>
    <row r="14" spans="1:35" x14ac:dyDescent="0.25">
      <c r="A14" s="33" t="str">
        <f>IFERROR(VLOOKUP(A$1,PLO_MQF!$A14:$B$50,2,FALSE),"")</f>
        <v/>
      </c>
      <c r="B14" t="str">
        <f>IFERROR(VLOOKUP(B$1,PLO_MQF!$A14:$B$50,2,FALSE),"")</f>
        <v/>
      </c>
      <c r="C14" t="str">
        <f>IFERROR(VLOOKUP(C$1,PLO_MQF!$A14:$B$50,2,FALSE),"")</f>
        <v/>
      </c>
      <c r="D14" t="str">
        <f>IFERROR(VLOOKUP(D$1,PLO_MQF!$A14:$B$50,2,FALSE),"")</f>
        <v/>
      </c>
      <c r="E14" t="str">
        <f>IFERROR(VLOOKUP(E$1,PLO_MQF!$A14:$B$50,2,FALSE),"")</f>
        <v/>
      </c>
      <c r="F14" t="str">
        <f>IFERROR(VLOOKUP(F$1,PLO_MQF!$A14:$B$50,2,FALSE),"")</f>
        <v/>
      </c>
      <c r="G14" t="str">
        <f>IFERROR(VLOOKUP(G$1,PLO_MQF!$A14:$B$50,2,FALSE),"")</f>
        <v/>
      </c>
      <c r="H14" s="34" t="str">
        <f>IFERROR(VLOOKUP(H$1,PLO_MQF!$A14:$B$50,2,FALSE),"")</f>
        <v/>
      </c>
      <c r="I14">
        <v>13</v>
      </c>
      <c r="J14" s="33" t="str">
        <f>IFERROR(LOOKUP(2,1/(COUNTIF(J$1:J13,A$2:A$31)=0),A$2:A$31),"")</f>
        <v/>
      </c>
      <c r="K14" t="str">
        <f>IFERROR(LOOKUP(2,1/(COUNTIF(K$1:K13,B$2:B$31)=0),B$2:B$31),"")</f>
        <v/>
      </c>
      <c r="L14" t="str">
        <f>IFERROR(LOOKUP(2,1/(COUNTIF(L$1:L13,C$2:C$31)=0),C$2:C$31),"")</f>
        <v/>
      </c>
      <c r="M14" t="str">
        <f>IFERROR(LOOKUP(2,1/(COUNTIF(M$1:M13,D$2:D$31)=0),D$2:D$31),"")</f>
        <v/>
      </c>
      <c r="N14" t="str">
        <f>IFERROR(LOOKUP(2,1/(COUNTIF(N$1:N13,E$2:E$31)=0),E$2:E$31),"")</f>
        <v/>
      </c>
      <c r="O14" t="str">
        <f>IFERROR(LOOKUP(2,1/(COUNTIF(O$1:O13,F$2:F$31)=0),F$2:F$31),"")</f>
        <v/>
      </c>
      <c r="P14" t="str">
        <f>IFERROR(LOOKUP(2,1/(COUNTIF(P$1:P13,G$2:G$31)=0),G$2:G$31),"")</f>
        <v/>
      </c>
      <c r="Q14" s="34" t="str">
        <f>IFERROR(LOOKUP(2,1/(COUNTIF(Q$1:Q13,H$2:H$31)=0),H$2:H$31),"")</f>
        <v/>
      </c>
      <c r="S14" s="33" t="str">
        <f>IF(J14="","",MAX(S$1:S13)+1)</f>
        <v/>
      </c>
      <c r="T14" t="str">
        <f>IF(K14="","",MAX(T$2:T13)+1)</f>
        <v/>
      </c>
      <c r="U14" t="str">
        <f>IF(L14="","",MAX(U$2:U13)+1)</f>
        <v/>
      </c>
      <c r="V14" t="str">
        <f>IF(M14="","",MAX(V$2:V13)+1)</f>
        <v/>
      </c>
      <c r="W14" t="str">
        <f>IF(N14="","",MAX(W$2:W13)+1)</f>
        <v/>
      </c>
      <c r="X14" t="str">
        <f>IF(O14="","",MAX(X$2:X13)+1)</f>
        <v/>
      </c>
      <c r="Y14" t="str">
        <f>IF(P14="","",MAX(Y$2:Y13)+1)</f>
        <v/>
      </c>
      <c r="Z14" s="34" t="str">
        <f>IF(Q14="","",MAX(Z$2:Z13)+1)</f>
        <v/>
      </c>
      <c r="AB14" t="str">
        <f t="shared" si="1"/>
        <v/>
      </c>
      <c r="AC14" t="str">
        <f t="shared" si="2"/>
        <v/>
      </c>
      <c r="AD14" t="str">
        <f t="shared" si="3"/>
        <v/>
      </c>
      <c r="AE14" t="str">
        <f t="shared" si="4"/>
        <v/>
      </c>
      <c r="AF14" t="str">
        <f t="shared" si="5"/>
        <v/>
      </c>
      <c r="AG14" t="str">
        <f t="shared" si="6"/>
        <v/>
      </c>
      <c r="AH14" t="str">
        <f t="shared" si="7"/>
        <v/>
      </c>
      <c r="AI14" t="str">
        <f t="shared" si="8"/>
        <v/>
      </c>
    </row>
    <row r="15" spans="1:35" x14ac:dyDescent="0.25">
      <c r="A15" s="33" t="str">
        <f>IFERROR(VLOOKUP(A$1,PLO_MQF!$A15:$B$50,2,FALSE),"")</f>
        <v/>
      </c>
      <c r="B15" t="str">
        <f>IFERROR(VLOOKUP(B$1,PLO_MQF!$A15:$B$50,2,FALSE),"")</f>
        <v/>
      </c>
      <c r="C15" t="str">
        <f>IFERROR(VLOOKUP(C$1,PLO_MQF!$A15:$B$50,2,FALSE),"")</f>
        <v/>
      </c>
      <c r="D15" t="str">
        <f>IFERROR(VLOOKUP(D$1,PLO_MQF!$A15:$B$50,2,FALSE),"")</f>
        <v/>
      </c>
      <c r="E15" t="str">
        <f>IFERROR(VLOOKUP(E$1,PLO_MQF!$A15:$B$50,2,FALSE),"")</f>
        <v/>
      </c>
      <c r="F15" t="str">
        <f>IFERROR(VLOOKUP(F$1,PLO_MQF!$A15:$B$50,2,FALSE),"")</f>
        <v/>
      </c>
      <c r="G15" t="str">
        <f>IFERROR(VLOOKUP(G$1,PLO_MQF!$A15:$B$50,2,FALSE),"")</f>
        <v/>
      </c>
      <c r="H15" s="34" t="str">
        <f>IFERROR(VLOOKUP(H$1,PLO_MQF!$A15:$B$50,2,FALSE),"")</f>
        <v/>
      </c>
      <c r="I15">
        <v>14</v>
      </c>
      <c r="J15" s="33" t="str">
        <f>IFERROR(LOOKUP(2,1/(COUNTIF(J$1:J14,A$2:A$31)=0),A$2:A$31),"")</f>
        <v/>
      </c>
      <c r="K15" t="str">
        <f>IFERROR(LOOKUP(2,1/(COUNTIF(K$1:K14,B$2:B$31)=0),B$2:B$31),"")</f>
        <v/>
      </c>
      <c r="L15" t="str">
        <f>IFERROR(LOOKUP(2,1/(COUNTIF(L$1:L14,C$2:C$31)=0),C$2:C$31),"")</f>
        <v/>
      </c>
      <c r="M15" t="str">
        <f>IFERROR(LOOKUP(2,1/(COUNTIF(M$1:M14,D$2:D$31)=0),D$2:D$31),"")</f>
        <v/>
      </c>
      <c r="N15" t="str">
        <f>IFERROR(LOOKUP(2,1/(COUNTIF(N$1:N14,E$2:E$31)=0),E$2:E$31),"")</f>
        <v/>
      </c>
      <c r="O15" t="str">
        <f>IFERROR(LOOKUP(2,1/(COUNTIF(O$1:O14,F$2:F$31)=0),F$2:F$31),"")</f>
        <v/>
      </c>
      <c r="P15" t="str">
        <f>IFERROR(LOOKUP(2,1/(COUNTIF(P$1:P14,G$2:G$31)=0),G$2:G$31),"")</f>
        <v/>
      </c>
      <c r="Q15" s="34" t="str">
        <f>IFERROR(LOOKUP(2,1/(COUNTIF(Q$1:Q14,H$2:H$31)=0),H$2:H$31),"")</f>
        <v/>
      </c>
      <c r="S15" s="33" t="str">
        <f>IF(J15="","",MAX(S$1:S14)+1)</f>
        <v/>
      </c>
      <c r="T15" t="str">
        <f>IF(K15="","",MAX(T$2:T14)+1)</f>
        <v/>
      </c>
      <c r="U15" t="str">
        <f>IF(L15="","",MAX(U$2:U14)+1)</f>
        <v/>
      </c>
      <c r="V15" t="str">
        <f>IF(M15="","",MAX(V$2:V14)+1)</f>
        <v/>
      </c>
      <c r="W15" t="str">
        <f>IF(N15="","",MAX(W$2:W14)+1)</f>
        <v/>
      </c>
      <c r="X15" t="str">
        <f>IF(O15="","",MAX(X$2:X14)+1)</f>
        <v/>
      </c>
      <c r="Y15" t="str">
        <f>IF(P15="","",MAX(Y$2:Y14)+1)</f>
        <v/>
      </c>
      <c r="Z15" s="34" t="str">
        <f>IF(Q15="","",MAX(Z$2:Z14)+1)</f>
        <v/>
      </c>
      <c r="AB15" t="str">
        <f t="shared" si="1"/>
        <v/>
      </c>
      <c r="AC15" t="str">
        <f t="shared" si="2"/>
        <v/>
      </c>
      <c r="AD15" t="str">
        <f t="shared" si="3"/>
        <v/>
      </c>
      <c r="AE15" t="str">
        <f t="shared" si="4"/>
        <v/>
      </c>
      <c r="AF15" t="str">
        <f t="shared" si="5"/>
        <v/>
      </c>
      <c r="AG15" t="str">
        <f t="shared" si="6"/>
        <v/>
      </c>
      <c r="AH15" t="str">
        <f t="shared" si="7"/>
        <v/>
      </c>
      <c r="AI15" t="str">
        <f t="shared" si="8"/>
        <v/>
      </c>
    </row>
    <row r="16" spans="1:35" x14ac:dyDescent="0.25">
      <c r="A16" s="33" t="str">
        <f>IFERROR(VLOOKUP(A$1,PLO_MQF!$A16:$B$50,2,FALSE),"")</f>
        <v/>
      </c>
      <c r="B16" t="str">
        <f>IFERROR(VLOOKUP(B$1,PLO_MQF!$A16:$B$50,2,FALSE),"")</f>
        <v/>
      </c>
      <c r="C16" t="str">
        <f>IFERROR(VLOOKUP(C$1,PLO_MQF!$A16:$B$50,2,FALSE),"")</f>
        <v/>
      </c>
      <c r="D16" t="str">
        <f>IFERROR(VLOOKUP(D$1,PLO_MQF!$A16:$B$50,2,FALSE),"")</f>
        <v/>
      </c>
      <c r="E16" t="str">
        <f>IFERROR(VLOOKUP(E$1,PLO_MQF!$A16:$B$50,2,FALSE),"")</f>
        <v/>
      </c>
      <c r="F16" t="str">
        <f>IFERROR(VLOOKUP(F$1,PLO_MQF!$A16:$B$50,2,FALSE),"")</f>
        <v/>
      </c>
      <c r="G16" t="str">
        <f>IFERROR(VLOOKUP(G$1,PLO_MQF!$A16:$B$50,2,FALSE),"")</f>
        <v/>
      </c>
      <c r="H16" s="34" t="str">
        <f>IFERROR(VLOOKUP(H$1,PLO_MQF!$A16:$B$50,2,FALSE),"")</f>
        <v/>
      </c>
      <c r="I16">
        <v>15</v>
      </c>
      <c r="J16" s="33" t="str">
        <f>IFERROR(LOOKUP(2,1/(COUNTIF(J$1:J15,A$2:A$31)=0),A$2:A$31),"")</f>
        <v/>
      </c>
      <c r="K16" t="str">
        <f>IFERROR(LOOKUP(2,1/(COUNTIF(K$1:K15,B$2:B$31)=0),B$2:B$31),"")</f>
        <v/>
      </c>
      <c r="L16" t="str">
        <f>IFERROR(LOOKUP(2,1/(COUNTIF(L$1:L15,C$2:C$31)=0),C$2:C$31),"")</f>
        <v/>
      </c>
      <c r="M16" t="str">
        <f>IFERROR(LOOKUP(2,1/(COUNTIF(M$1:M15,D$2:D$31)=0),D$2:D$31),"")</f>
        <v/>
      </c>
      <c r="N16" t="str">
        <f>IFERROR(LOOKUP(2,1/(COUNTIF(N$1:N15,E$2:E$31)=0),E$2:E$31),"")</f>
        <v/>
      </c>
      <c r="O16" t="str">
        <f>IFERROR(LOOKUP(2,1/(COUNTIF(O$1:O15,F$2:F$31)=0),F$2:F$31),"")</f>
        <v/>
      </c>
      <c r="P16" t="str">
        <f>IFERROR(LOOKUP(2,1/(COUNTIF(P$1:P15,G$2:G$31)=0),G$2:G$31),"")</f>
        <v/>
      </c>
      <c r="Q16" s="34" t="str">
        <f>IFERROR(LOOKUP(2,1/(COUNTIF(Q$1:Q15,H$2:H$31)=0),H$2:H$31),"")</f>
        <v/>
      </c>
      <c r="S16" s="33" t="str">
        <f>IF(J16="","",MAX(S$1:S15)+1)</f>
        <v/>
      </c>
      <c r="T16" t="str">
        <f>IF(K16="","",MAX(T$2:T15)+1)</f>
        <v/>
      </c>
      <c r="U16" t="str">
        <f>IF(L16="","",MAX(U$2:U15)+1)</f>
        <v/>
      </c>
      <c r="V16" t="str">
        <f>IF(M16="","",MAX(V$2:V15)+1)</f>
        <v/>
      </c>
      <c r="W16" t="str">
        <f>IF(N16="","",MAX(W$2:W15)+1)</f>
        <v/>
      </c>
      <c r="X16" t="str">
        <f>IF(O16="","",MAX(X$2:X15)+1)</f>
        <v/>
      </c>
      <c r="Y16" t="str">
        <f>IF(P16="","",MAX(Y$2:Y15)+1)</f>
        <v/>
      </c>
      <c r="Z16" s="34" t="str">
        <f>IF(Q16="","",MAX(Z$2:Z15)+1)</f>
        <v/>
      </c>
      <c r="AB16" t="str">
        <f t="shared" si="1"/>
        <v/>
      </c>
      <c r="AC16" t="str">
        <f t="shared" si="2"/>
        <v/>
      </c>
      <c r="AD16" t="str">
        <f t="shared" si="3"/>
        <v/>
      </c>
      <c r="AE16" t="str">
        <f t="shared" si="4"/>
        <v/>
      </c>
      <c r="AF16" t="str">
        <f t="shared" si="5"/>
        <v/>
      </c>
      <c r="AG16" t="str">
        <f t="shared" si="6"/>
        <v/>
      </c>
      <c r="AH16" t="str">
        <f t="shared" si="7"/>
        <v/>
      </c>
      <c r="AI16" t="str">
        <f t="shared" si="8"/>
        <v/>
      </c>
    </row>
    <row r="17" spans="1:35" x14ac:dyDescent="0.25">
      <c r="A17" s="33" t="str">
        <f>IFERROR(VLOOKUP(A$1,PLO_MQF!$A17:$B$50,2,FALSE),"")</f>
        <v/>
      </c>
      <c r="B17" t="str">
        <f>IFERROR(VLOOKUP(B$1,PLO_MQF!$A17:$B$50,2,FALSE),"")</f>
        <v/>
      </c>
      <c r="C17" t="str">
        <f>IFERROR(VLOOKUP(C$1,PLO_MQF!$A17:$B$50,2,FALSE),"")</f>
        <v/>
      </c>
      <c r="D17" t="str">
        <f>IFERROR(VLOOKUP(D$1,PLO_MQF!$A17:$B$50,2,FALSE),"")</f>
        <v/>
      </c>
      <c r="E17" t="str">
        <f>IFERROR(VLOOKUP(E$1,PLO_MQF!$A17:$B$50,2,FALSE),"")</f>
        <v/>
      </c>
      <c r="F17" t="str">
        <f>IFERROR(VLOOKUP(F$1,PLO_MQF!$A17:$B$50,2,FALSE),"")</f>
        <v/>
      </c>
      <c r="G17" t="str">
        <f>IFERROR(VLOOKUP(G$1,PLO_MQF!$A17:$B$50,2,FALSE),"")</f>
        <v/>
      </c>
      <c r="H17" s="34" t="str">
        <f>IFERROR(VLOOKUP(H$1,PLO_MQF!$A17:$B$50,2,FALSE),"")</f>
        <v/>
      </c>
      <c r="I17">
        <v>16</v>
      </c>
      <c r="J17" s="33" t="str">
        <f>IFERROR(LOOKUP(2,1/(COUNTIF(J$1:J16,A$2:A$31)=0),A$2:A$31),"")</f>
        <v/>
      </c>
      <c r="K17" t="str">
        <f>IFERROR(LOOKUP(2,1/(COUNTIF(K$1:K16,B$2:B$31)=0),B$2:B$31),"")</f>
        <v/>
      </c>
      <c r="L17" t="str">
        <f>IFERROR(LOOKUP(2,1/(COUNTIF(L$1:L16,C$2:C$31)=0),C$2:C$31),"")</f>
        <v/>
      </c>
      <c r="M17" t="str">
        <f>IFERROR(LOOKUP(2,1/(COUNTIF(M$1:M16,D$2:D$31)=0),D$2:D$31),"")</f>
        <v/>
      </c>
      <c r="N17" t="str">
        <f>IFERROR(LOOKUP(2,1/(COUNTIF(N$1:N16,E$2:E$31)=0),E$2:E$31),"")</f>
        <v/>
      </c>
      <c r="O17" t="str">
        <f>IFERROR(LOOKUP(2,1/(COUNTIF(O$1:O16,F$2:F$31)=0),F$2:F$31),"")</f>
        <v/>
      </c>
      <c r="P17" t="str">
        <f>IFERROR(LOOKUP(2,1/(COUNTIF(P$1:P16,G$2:G$31)=0),G$2:G$31),"")</f>
        <v/>
      </c>
      <c r="Q17" s="34" t="str">
        <f>IFERROR(LOOKUP(2,1/(COUNTIF(Q$1:Q16,H$2:H$31)=0),H$2:H$31),"")</f>
        <v/>
      </c>
      <c r="S17" s="33" t="str">
        <f>IF(J17="","",MAX(S$1:S16)+1)</f>
        <v/>
      </c>
      <c r="T17" t="str">
        <f>IF(K17="","",MAX(T$2:T16)+1)</f>
        <v/>
      </c>
      <c r="U17" t="str">
        <f>IF(L17="","",MAX(U$2:U16)+1)</f>
        <v/>
      </c>
      <c r="V17" t="str">
        <f>IF(M17="","",MAX(V$2:V16)+1)</f>
        <v/>
      </c>
      <c r="W17" t="str">
        <f>IF(N17="","",MAX(W$2:W16)+1)</f>
        <v/>
      </c>
      <c r="X17" t="str">
        <f>IF(O17="","",MAX(X$2:X16)+1)</f>
        <v/>
      </c>
      <c r="Y17" t="str">
        <f>IF(P17="","",MAX(Y$2:Y16)+1)</f>
        <v/>
      </c>
      <c r="Z17" s="34" t="str">
        <f>IF(Q17="","",MAX(Z$2:Z16)+1)</f>
        <v/>
      </c>
      <c r="AB17" t="str">
        <f t="shared" si="1"/>
        <v/>
      </c>
      <c r="AC17" t="str">
        <f t="shared" si="2"/>
        <v/>
      </c>
      <c r="AD17" t="str">
        <f t="shared" si="3"/>
        <v/>
      </c>
      <c r="AE17" t="str">
        <f t="shared" si="4"/>
        <v/>
      </c>
      <c r="AF17" t="str">
        <f t="shared" si="5"/>
        <v/>
      </c>
      <c r="AG17" t="str">
        <f t="shared" si="6"/>
        <v/>
      </c>
      <c r="AH17" t="str">
        <f t="shared" si="7"/>
        <v/>
      </c>
      <c r="AI17" t="str">
        <f t="shared" si="8"/>
        <v/>
      </c>
    </row>
    <row r="18" spans="1:35" x14ac:dyDescent="0.25">
      <c r="A18" s="33" t="str">
        <f>IFERROR(VLOOKUP(A$1,PLO_MQF!$A18:$B$50,2,FALSE),"")</f>
        <v/>
      </c>
      <c r="B18" t="str">
        <f>IFERROR(VLOOKUP(B$1,PLO_MQF!$A18:$B$50,2,FALSE),"")</f>
        <v/>
      </c>
      <c r="C18" t="str">
        <f>IFERROR(VLOOKUP(C$1,PLO_MQF!$A18:$B$50,2,FALSE),"")</f>
        <v/>
      </c>
      <c r="D18" t="str">
        <f>IFERROR(VLOOKUP(D$1,PLO_MQF!$A18:$B$50,2,FALSE),"")</f>
        <v/>
      </c>
      <c r="E18" t="str">
        <f>IFERROR(VLOOKUP(E$1,PLO_MQF!$A18:$B$50,2,FALSE),"")</f>
        <v/>
      </c>
      <c r="F18" t="str">
        <f>IFERROR(VLOOKUP(F$1,PLO_MQF!$A18:$B$50,2,FALSE),"")</f>
        <v/>
      </c>
      <c r="G18" t="str">
        <f>IFERROR(VLOOKUP(G$1,PLO_MQF!$A18:$B$50,2,FALSE),"")</f>
        <v/>
      </c>
      <c r="H18" s="34" t="str">
        <f>IFERROR(VLOOKUP(H$1,PLO_MQF!$A18:$B$50,2,FALSE),"")</f>
        <v/>
      </c>
      <c r="I18">
        <v>17</v>
      </c>
      <c r="J18" s="33" t="str">
        <f>IFERROR(LOOKUP(2,1/(COUNTIF(J$1:J17,A$2:A$31)=0),A$2:A$31),"")</f>
        <v/>
      </c>
      <c r="K18" t="str">
        <f>IFERROR(LOOKUP(2,1/(COUNTIF(K$1:K17,B$2:B$31)=0),B$2:B$31),"")</f>
        <v/>
      </c>
      <c r="L18" t="str">
        <f>IFERROR(LOOKUP(2,1/(COUNTIF(L$1:L17,C$2:C$31)=0),C$2:C$31),"")</f>
        <v/>
      </c>
      <c r="M18" t="str">
        <f>IFERROR(LOOKUP(2,1/(COUNTIF(M$1:M17,D$2:D$31)=0),D$2:D$31),"")</f>
        <v/>
      </c>
      <c r="N18" t="str">
        <f>IFERROR(LOOKUP(2,1/(COUNTIF(N$1:N17,E$2:E$31)=0),E$2:E$31),"")</f>
        <v/>
      </c>
      <c r="O18" t="str">
        <f>IFERROR(LOOKUP(2,1/(COUNTIF(O$1:O17,F$2:F$31)=0),F$2:F$31),"")</f>
        <v/>
      </c>
      <c r="P18" t="str">
        <f>IFERROR(LOOKUP(2,1/(COUNTIF(P$1:P17,G$2:G$31)=0),G$2:G$31),"")</f>
        <v/>
      </c>
      <c r="Q18" s="34" t="str">
        <f>IFERROR(LOOKUP(2,1/(COUNTIF(Q$1:Q17,H$2:H$31)=0),H$2:H$31),"")</f>
        <v/>
      </c>
      <c r="S18" s="33" t="str">
        <f>IF(J18="","",MAX(S$1:S17)+1)</f>
        <v/>
      </c>
      <c r="T18" t="str">
        <f>IF(K18="","",MAX(T$2:T17)+1)</f>
        <v/>
      </c>
      <c r="U18" t="str">
        <f>IF(L18="","",MAX(U$2:U17)+1)</f>
        <v/>
      </c>
      <c r="V18" t="str">
        <f>IF(M18="","",MAX(V$2:V17)+1)</f>
        <v/>
      </c>
      <c r="W18" t="str">
        <f>IF(N18="","",MAX(W$2:W17)+1)</f>
        <v/>
      </c>
      <c r="X18" t="str">
        <f>IF(O18="","",MAX(X$2:X17)+1)</f>
        <v/>
      </c>
      <c r="Y18" t="str">
        <f>IF(P18="","",MAX(Y$2:Y17)+1)</f>
        <v/>
      </c>
      <c r="Z18" s="34" t="str">
        <f>IF(Q18="","",MAX(Z$2:Z17)+1)</f>
        <v/>
      </c>
      <c r="AB18" t="str">
        <f t="shared" si="1"/>
        <v/>
      </c>
      <c r="AC18" t="str">
        <f t="shared" si="2"/>
        <v/>
      </c>
      <c r="AD18" t="str">
        <f t="shared" si="3"/>
        <v/>
      </c>
      <c r="AE18" t="str">
        <f t="shared" si="4"/>
        <v/>
      </c>
      <c r="AF18" t="str">
        <f t="shared" si="5"/>
        <v/>
      </c>
      <c r="AG18" t="str">
        <f t="shared" si="6"/>
        <v/>
      </c>
      <c r="AH18" t="str">
        <f t="shared" si="7"/>
        <v/>
      </c>
      <c r="AI18" t="str">
        <f t="shared" si="8"/>
        <v/>
      </c>
    </row>
    <row r="19" spans="1:35" x14ac:dyDescent="0.25">
      <c r="A19" s="33" t="str">
        <f>IFERROR(VLOOKUP(A$1,PLO_MQF!$A19:$B$50,2,FALSE),"")</f>
        <v/>
      </c>
      <c r="B19" t="str">
        <f>IFERROR(VLOOKUP(B$1,PLO_MQF!$A19:$B$50,2,FALSE),"")</f>
        <v/>
      </c>
      <c r="C19" t="str">
        <f>IFERROR(VLOOKUP(C$1,PLO_MQF!$A19:$B$50,2,FALSE),"")</f>
        <v/>
      </c>
      <c r="D19" t="str">
        <f>IFERROR(VLOOKUP(D$1,PLO_MQF!$A19:$B$50,2,FALSE),"")</f>
        <v/>
      </c>
      <c r="E19" t="str">
        <f>IFERROR(VLOOKUP(E$1,PLO_MQF!$A19:$B$50,2,FALSE),"")</f>
        <v/>
      </c>
      <c r="F19" t="str">
        <f>IFERROR(VLOOKUP(F$1,PLO_MQF!$A19:$B$50,2,FALSE),"")</f>
        <v/>
      </c>
      <c r="G19" t="str">
        <f>IFERROR(VLOOKUP(G$1,PLO_MQF!$A19:$B$50,2,FALSE),"")</f>
        <v/>
      </c>
      <c r="H19" s="34" t="str">
        <f>IFERROR(VLOOKUP(H$1,PLO_MQF!$A19:$B$50,2,FALSE),"")</f>
        <v/>
      </c>
      <c r="I19">
        <v>18</v>
      </c>
      <c r="J19" s="33" t="str">
        <f>IFERROR(LOOKUP(2,1/(COUNTIF(J$1:J18,A$2:A$31)=0),A$2:A$31),"")</f>
        <v/>
      </c>
      <c r="K19" t="str">
        <f>IFERROR(LOOKUP(2,1/(COUNTIF(K$1:K18,B$2:B$31)=0),B$2:B$31),"")</f>
        <v/>
      </c>
      <c r="L19" t="str">
        <f>IFERROR(LOOKUP(2,1/(COUNTIF(L$1:L18,C$2:C$31)=0),C$2:C$31),"")</f>
        <v/>
      </c>
      <c r="M19" t="str">
        <f>IFERROR(LOOKUP(2,1/(COUNTIF(M$1:M18,D$2:D$31)=0),D$2:D$31),"")</f>
        <v/>
      </c>
      <c r="N19" t="str">
        <f>IFERROR(LOOKUP(2,1/(COUNTIF(N$1:N18,E$2:E$31)=0),E$2:E$31),"")</f>
        <v/>
      </c>
      <c r="O19" t="str">
        <f>IFERROR(LOOKUP(2,1/(COUNTIF(O$1:O18,F$2:F$31)=0),F$2:F$31),"")</f>
        <v/>
      </c>
      <c r="P19" t="str">
        <f>IFERROR(LOOKUP(2,1/(COUNTIF(P$1:P18,G$2:G$31)=0),G$2:G$31),"")</f>
        <v/>
      </c>
      <c r="Q19" s="34" t="str">
        <f>IFERROR(LOOKUP(2,1/(COUNTIF(Q$1:Q18,H$2:H$31)=0),H$2:H$31),"")</f>
        <v/>
      </c>
      <c r="S19" s="33" t="str">
        <f>IF(J19="","",MAX(S$1:S18)+1)</f>
        <v/>
      </c>
      <c r="T19" t="str">
        <f>IF(K19="","",MAX(T$2:T18)+1)</f>
        <v/>
      </c>
      <c r="U19" t="str">
        <f>IF(L19="","",MAX(U$2:U18)+1)</f>
        <v/>
      </c>
      <c r="V19" t="str">
        <f>IF(M19="","",MAX(V$2:V18)+1)</f>
        <v/>
      </c>
      <c r="W19" t="str">
        <f>IF(N19="","",MAX(W$2:W18)+1)</f>
        <v/>
      </c>
      <c r="X19" t="str">
        <f>IF(O19="","",MAX(X$2:X18)+1)</f>
        <v/>
      </c>
      <c r="Y19" t="str">
        <f>IF(P19="","",MAX(Y$2:Y18)+1)</f>
        <v/>
      </c>
      <c r="Z19" s="34" t="str">
        <f>IF(Q19="","",MAX(Z$2:Z18)+1)</f>
        <v/>
      </c>
      <c r="AB19" t="str">
        <f t="shared" si="1"/>
        <v/>
      </c>
      <c r="AC19" t="str">
        <f t="shared" si="2"/>
        <v/>
      </c>
      <c r="AD19" t="str">
        <f t="shared" si="3"/>
        <v/>
      </c>
      <c r="AE19" t="str">
        <f t="shared" si="4"/>
        <v/>
      </c>
      <c r="AF19" t="str">
        <f t="shared" si="5"/>
        <v/>
      </c>
      <c r="AG19" t="str">
        <f t="shared" si="6"/>
        <v/>
      </c>
      <c r="AH19" t="str">
        <f t="shared" si="7"/>
        <v/>
      </c>
      <c r="AI19" t="str">
        <f t="shared" si="8"/>
        <v/>
      </c>
    </row>
    <row r="20" spans="1:35" x14ac:dyDescent="0.25">
      <c r="A20" s="33" t="str">
        <f>IFERROR(VLOOKUP(A$1,PLO_MQF!$A20:$B$50,2,FALSE),"")</f>
        <v/>
      </c>
      <c r="B20" t="str">
        <f>IFERROR(VLOOKUP(B$1,PLO_MQF!$A20:$B$50,2,FALSE),"")</f>
        <v/>
      </c>
      <c r="C20" t="str">
        <f>IFERROR(VLOOKUP(C$1,PLO_MQF!$A20:$B$50,2,FALSE),"")</f>
        <v/>
      </c>
      <c r="D20" t="str">
        <f>IFERROR(VLOOKUP(D$1,PLO_MQF!$A20:$B$50,2,FALSE),"")</f>
        <v/>
      </c>
      <c r="E20" t="str">
        <f>IFERROR(VLOOKUP(E$1,PLO_MQF!$A20:$B$50,2,FALSE),"")</f>
        <v/>
      </c>
      <c r="F20" t="str">
        <f>IFERROR(VLOOKUP(F$1,PLO_MQF!$A20:$B$50,2,FALSE),"")</f>
        <v/>
      </c>
      <c r="G20" t="str">
        <f>IFERROR(VLOOKUP(G$1,PLO_MQF!$A20:$B$50,2,FALSE),"")</f>
        <v/>
      </c>
      <c r="H20" s="34" t="str">
        <f>IFERROR(VLOOKUP(H$1,PLO_MQF!$A20:$B$50,2,FALSE),"")</f>
        <v/>
      </c>
      <c r="I20">
        <v>19</v>
      </c>
      <c r="J20" s="33" t="str">
        <f>IFERROR(LOOKUP(2,1/(COUNTIF(J$1:J19,A$2:A$31)=0),A$2:A$31),"")</f>
        <v/>
      </c>
      <c r="K20" t="str">
        <f>IFERROR(LOOKUP(2,1/(COUNTIF(K$1:K19,B$2:B$31)=0),B$2:B$31),"")</f>
        <v/>
      </c>
      <c r="L20" t="str">
        <f>IFERROR(LOOKUP(2,1/(COUNTIF(L$1:L19,C$2:C$31)=0),C$2:C$31),"")</f>
        <v/>
      </c>
      <c r="M20" t="str">
        <f>IFERROR(LOOKUP(2,1/(COUNTIF(M$1:M19,D$2:D$31)=0),D$2:D$31),"")</f>
        <v/>
      </c>
      <c r="N20" t="str">
        <f>IFERROR(LOOKUP(2,1/(COUNTIF(N$1:N19,E$2:E$31)=0),E$2:E$31),"")</f>
        <v/>
      </c>
      <c r="O20" t="str">
        <f>IFERROR(LOOKUP(2,1/(COUNTIF(O$1:O19,F$2:F$31)=0),F$2:F$31),"")</f>
        <v/>
      </c>
      <c r="P20" t="str">
        <f>IFERROR(LOOKUP(2,1/(COUNTIF(P$1:P19,G$2:G$31)=0),G$2:G$31),"")</f>
        <v/>
      </c>
      <c r="Q20" s="34" t="str">
        <f>IFERROR(LOOKUP(2,1/(COUNTIF(Q$1:Q19,H$2:H$31)=0),H$2:H$31),"")</f>
        <v/>
      </c>
      <c r="S20" s="33" t="str">
        <f>IF(J20="","",MAX(S$1:S19)+1)</f>
        <v/>
      </c>
      <c r="T20" t="str">
        <f>IF(K20="","",MAX(T$2:T19)+1)</f>
        <v/>
      </c>
      <c r="U20" t="str">
        <f>IF(L20="","",MAX(U$2:U19)+1)</f>
        <v/>
      </c>
      <c r="V20" t="str">
        <f>IF(M20="","",MAX(V$2:V19)+1)</f>
        <v/>
      </c>
      <c r="W20" t="str">
        <f>IF(N20="","",MAX(W$2:W19)+1)</f>
        <v/>
      </c>
      <c r="X20" t="str">
        <f>IF(O20="","",MAX(X$2:X19)+1)</f>
        <v/>
      </c>
      <c r="Y20" t="str">
        <f>IF(P20="","",MAX(Y$2:Y19)+1)</f>
        <v/>
      </c>
      <c r="Z20" s="34" t="str">
        <f>IF(Q20="","",MAX(Z$2:Z19)+1)</f>
        <v/>
      </c>
      <c r="AB20" t="str">
        <f t="shared" si="1"/>
        <v/>
      </c>
      <c r="AC20" t="str">
        <f t="shared" si="2"/>
        <v/>
      </c>
      <c r="AD20" t="str">
        <f t="shared" si="3"/>
        <v/>
      </c>
      <c r="AE20" t="str">
        <f t="shared" si="4"/>
        <v/>
      </c>
      <c r="AF20" t="str">
        <f t="shared" si="5"/>
        <v/>
      </c>
      <c r="AG20" t="str">
        <f t="shared" si="6"/>
        <v/>
      </c>
      <c r="AH20" t="str">
        <f t="shared" si="7"/>
        <v/>
      </c>
      <c r="AI20" t="str">
        <f t="shared" si="8"/>
        <v/>
      </c>
    </row>
    <row r="21" spans="1:35" x14ac:dyDescent="0.25">
      <c r="A21" s="33" t="str">
        <f>IFERROR(VLOOKUP(A$1,PLO_MQF!$A21:$B$50,2,FALSE),"")</f>
        <v/>
      </c>
      <c r="B21" t="str">
        <f>IFERROR(VLOOKUP(B$1,PLO_MQF!$A21:$B$50,2,FALSE),"")</f>
        <v/>
      </c>
      <c r="C21" t="str">
        <f>IFERROR(VLOOKUP(C$1,PLO_MQF!$A21:$B$50,2,FALSE),"")</f>
        <v/>
      </c>
      <c r="D21" t="str">
        <f>IFERROR(VLOOKUP(D$1,PLO_MQF!$A21:$B$50,2,FALSE),"")</f>
        <v/>
      </c>
      <c r="E21" t="str">
        <f>IFERROR(VLOOKUP(E$1,PLO_MQF!$A21:$B$50,2,FALSE),"")</f>
        <v/>
      </c>
      <c r="F21" t="str">
        <f>IFERROR(VLOOKUP(F$1,PLO_MQF!$A21:$B$50,2,FALSE),"")</f>
        <v/>
      </c>
      <c r="G21" t="str">
        <f>IFERROR(VLOOKUP(G$1,PLO_MQF!$A21:$B$50,2,FALSE),"")</f>
        <v/>
      </c>
      <c r="H21" s="34" t="str">
        <f>IFERROR(VLOOKUP(H$1,PLO_MQF!$A21:$B$50,2,FALSE),"")</f>
        <v/>
      </c>
      <c r="I21">
        <v>20</v>
      </c>
      <c r="J21" s="33" t="str">
        <f>IFERROR(LOOKUP(2,1/(COUNTIF(J$1:J20,A$2:A$31)=0),A$2:A$31),"")</f>
        <v/>
      </c>
      <c r="K21" t="str">
        <f>IFERROR(LOOKUP(2,1/(COUNTIF(K$1:K20,B$2:B$31)=0),B$2:B$31),"")</f>
        <v/>
      </c>
      <c r="L21" t="str">
        <f>IFERROR(LOOKUP(2,1/(COUNTIF(L$1:L20,C$2:C$31)=0),C$2:C$31),"")</f>
        <v/>
      </c>
      <c r="M21" t="str">
        <f>IFERROR(LOOKUP(2,1/(COUNTIF(M$1:M20,D$2:D$31)=0),D$2:D$31),"")</f>
        <v/>
      </c>
      <c r="N21" t="str">
        <f>IFERROR(LOOKUP(2,1/(COUNTIF(N$1:N20,E$2:E$31)=0),E$2:E$31),"")</f>
        <v/>
      </c>
      <c r="O21" t="str">
        <f>IFERROR(LOOKUP(2,1/(COUNTIF(O$1:O20,F$2:F$31)=0),F$2:F$31),"")</f>
        <v/>
      </c>
      <c r="P21" t="str">
        <f>IFERROR(LOOKUP(2,1/(COUNTIF(P$1:P20,G$2:G$31)=0),G$2:G$31),"")</f>
        <v/>
      </c>
      <c r="Q21" s="34" t="str">
        <f>IFERROR(LOOKUP(2,1/(COUNTIF(Q$1:Q20,H$2:H$31)=0),H$2:H$31),"")</f>
        <v/>
      </c>
      <c r="S21" s="33" t="str">
        <f>IF(J21="","",MAX(S$1:S20)+1)</f>
        <v/>
      </c>
      <c r="T21" t="str">
        <f>IF(K21="","",MAX(T$2:T20)+1)</f>
        <v/>
      </c>
      <c r="U21" t="str">
        <f>IF(L21="","",MAX(U$2:U20)+1)</f>
        <v/>
      </c>
      <c r="V21" t="str">
        <f>IF(M21="","",MAX(V$2:V20)+1)</f>
        <v/>
      </c>
      <c r="W21" t="str">
        <f>IF(N21="","",MAX(W$2:W20)+1)</f>
        <v/>
      </c>
      <c r="X21" t="str">
        <f>IF(O21="","",MAX(X$2:X20)+1)</f>
        <v/>
      </c>
      <c r="Y21" t="str">
        <f>IF(P21="","",MAX(Y$2:Y20)+1)</f>
        <v/>
      </c>
      <c r="Z21" s="34" t="str">
        <f>IF(Q21="","",MAX(Z$2:Z20)+1)</f>
        <v/>
      </c>
      <c r="AB21" t="str">
        <f t="shared" si="1"/>
        <v/>
      </c>
      <c r="AC21" t="str">
        <f t="shared" si="2"/>
        <v/>
      </c>
      <c r="AD21" t="str">
        <f t="shared" si="3"/>
        <v/>
      </c>
      <c r="AE21" t="str">
        <f t="shared" si="4"/>
        <v/>
      </c>
      <c r="AF21" t="str">
        <f t="shared" si="5"/>
        <v/>
      </c>
      <c r="AG21" t="str">
        <f t="shared" si="6"/>
        <v/>
      </c>
      <c r="AH21" t="str">
        <f t="shared" si="7"/>
        <v/>
      </c>
      <c r="AI21" t="str">
        <f t="shared" si="8"/>
        <v/>
      </c>
    </row>
    <row r="22" spans="1:35" x14ac:dyDescent="0.25">
      <c r="A22" s="33" t="str">
        <f>IFERROR(VLOOKUP(A$1,PLO_MQF!$A22:$B$50,2,FALSE),"")</f>
        <v/>
      </c>
      <c r="B22" t="str">
        <f>IFERROR(VLOOKUP(B$1,PLO_MQF!$A22:$B$50,2,FALSE),"")</f>
        <v/>
      </c>
      <c r="C22" t="str">
        <f>IFERROR(VLOOKUP(C$1,PLO_MQF!$A22:$B$50,2,FALSE),"")</f>
        <v/>
      </c>
      <c r="D22" t="str">
        <f>IFERROR(VLOOKUP(D$1,PLO_MQF!$A22:$B$50,2,FALSE),"")</f>
        <v/>
      </c>
      <c r="E22" t="str">
        <f>IFERROR(VLOOKUP(E$1,PLO_MQF!$A22:$B$50,2,FALSE),"")</f>
        <v/>
      </c>
      <c r="F22" t="str">
        <f>IFERROR(VLOOKUP(F$1,PLO_MQF!$A22:$B$50,2,FALSE),"")</f>
        <v/>
      </c>
      <c r="G22" t="str">
        <f>IFERROR(VLOOKUP(G$1,PLO_MQF!$A22:$B$50,2,FALSE),"")</f>
        <v/>
      </c>
      <c r="H22" s="34" t="str">
        <f>IFERROR(VLOOKUP(H$1,PLO_MQF!$A22:$B$50,2,FALSE),"")</f>
        <v/>
      </c>
      <c r="I22">
        <v>21</v>
      </c>
      <c r="J22" s="33" t="str">
        <f>IFERROR(LOOKUP(2,1/(COUNTIF(J$1:J21,A$2:A$31)=0),A$2:A$31),"")</f>
        <v/>
      </c>
      <c r="K22" t="str">
        <f>IFERROR(LOOKUP(2,1/(COUNTIF(K$1:K21,B$2:B$31)=0),B$2:B$31),"")</f>
        <v/>
      </c>
      <c r="L22" t="str">
        <f>IFERROR(LOOKUP(2,1/(COUNTIF(L$1:L21,C$2:C$31)=0),C$2:C$31),"")</f>
        <v/>
      </c>
      <c r="M22" t="str">
        <f>IFERROR(LOOKUP(2,1/(COUNTIF(M$1:M21,D$2:D$31)=0),D$2:D$31),"")</f>
        <v/>
      </c>
      <c r="N22" t="str">
        <f>IFERROR(LOOKUP(2,1/(COUNTIF(N$1:N21,E$2:E$31)=0),E$2:E$31),"")</f>
        <v/>
      </c>
      <c r="O22" t="str">
        <f>IFERROR(LOOKUP(2,1/(COUNTIF(O$1:O21,F$2:F$31)=0),F$2:F$31),"")</f>
        <v/>
      </c>
      <c r="P22" t="str">
        <f>IFERROR(LOOKUP(2,1/(COUNTIF(P$1:P21,G$2:G$31)=0),G$2:G$31),"")</f>
        <v/>
      </c>
      <c r="Q22" s="34" t="str">
        <f>IFERROR(LOOKUP(2,1/(COUNTIF(Q$1:Q21,H$2:H$31)=0),H$2:H$31),"")</f>
        <v/>
      </c>
      <c r="S22" s="33" t="str">
        <f>IF(J22="","",MAX(S$1:S21)+1)</f>
        <v/>
      </c>
      <c r="T22" t="str">
        <f>IF(K22="","",MAX(T$2:T21)+1)</f>
        <v/>
      </c>
      <c r="U22" t="str">
        <f>IF(L22="","",MAX(U$2:U21)+1)</f>
        <v/>
      </c>
      <c r="V22" t="str">
        <f>IF(M22="","",MAX(V$2:V21)+1)</f>
        <v/>
      </c>
      <c r="W22" t="str">
        <f>IF(N22="","",MAX(W$2:W21)+1)</f>
        <v/>
      </c>
      <c r="X22" t="str">
        <f>IF(O22="","",MAX(X$2:X21)+1)</f>
        <v/>
      </c>
      <c r="Y22" t="str">
        <f>IF(P22="","",MAX(Y$2:Y21)+1)</f>
        <v/>
      </c>
      <c r="Z22" s="34" t="str">
        <f>IF(Q22="","",MAX(Z$2:Z21)+1)</f>
        <v/>
      </c>
      <c r="AB22" t="str">
        <f t="shared" si="1"/>
        <v/>
      </c>
      <c r="AC22" t="str">
        <f t="shared" si="2"/>
        <v/>
      </c>
      <c r="AD22" t="str">
        <f t="shared" si="3"/>
        <v/>
      </c>
      <c r="AE22" t="str">
        <f t="shared" si="4"/>
        <v/>
      </c>
      <c r="AF22" t="str">
        <f t="shared" si="5"/>
        <v/>
      </c>
      <c r="AG22" t="str">
        <f t="shared" si="6"/>
        <v/>
      </c>
      <c r="AH22" t="str">
        <f t="shared" si="7"/>
        <v/>
      </c>
      <c r="AI22" t="str">
        <f t="shared" si="8"/>
        <v/>
      </c>
    </row>
    <row r="23" spans="1:35" x14ac:dyDescent="0.25">
      <c r="A23" s="33" t="str">
        <f>IFERROR(VLOOKUP(A$1,PLO_MQF!$A23:$B$50,2,FALSE),"")</f>
        <v/>
      </c>
      <c r="B23" t="str">
        <f>IFERROR(VLOOKUP(B$1,PLO_MQF!$A23:$B$50,2,FALSE),"")</f>
        <v/>
      </c>
      <c r="C23" t="str">
        <f>IFERROR(VLOOKUP(C$1,PLO_MQF!$A23:$B$50,2,FALSE),"")</f>
        <v/>
      </c>
      <c r="D23" t="str">
        <f>IFERROR(VLOOKUP(D$1,PLO_MQF!$A23:$B$50,2,FALSE),"")</f>
        <v/>
      </c>
      <c r="E23" t="str">
        <f>IFERROR(VLOOKUP(E$1,PLO_MQF!$A23:$B$50,2,FALSE),"")</f>
        <v/>
      </c>
      <c r="F23" t="str">
        <f>IFERROR(VLOOKUP(F$1,PLO_MQF!$A23:$B$50,2,FALSE),"")</f>
        <v/>
      </c>
      <c r="G23" t="str">
        <f>IFERROR(VLOOKUP(G$1,PLO_MQF!$A23:$B$50,2,FALSE),"")</f>
        <v/>
      </c>
      <c r="H23" s="34" t="str">
        <f>IFERROR(VLOOKUP(H$1,PLO_MQF!$A23:$B$50,2,FALSE),"")</f>
        <v/>
      </c>
      <c r="I23">
        <v>22</v>
      </c>
      <c r="J23" s="33" t="str">
        <f>IFERROR(LOOKUP(2,1/(COUNTIF(J$1:J22,A$2:A$31)=0),A$2:A$31),"")</f>
        <v/>
      </c>
      <c r="K23" t="str">
        <f>IFERROR(LOOKUP(2,1/(COUNTIF(K$1:K22,B$2:B$31)=0),B$2:B$31),"")</f>
        <v/>
      </c>
      <c r="L23" t="str">
        <f>IFERROR(LOOKUP(2,1/(COUNTIF(L$1:L22,C$2:C$31)=0),C$2:C$31),"")</f>
        <v/>
      </c>
      <c r="M23" t="str">
        <f>IFERROR(LOOKUP(2,1/(COUNTIF(M$1:M22,D$2:D$31)=0),D$2:D$31),"")</f>
        <v/>
      </c>
      <c r="N23" t="str">
        <f>IFERROR(LOOKUP(2,1/(COUNTIF(N$1:N22,E$2:E$31)=0),E$2:E$31),"")</f>
        <v/>
      </c>
      <c r="O23" t="str">
        <f>IFERROR(LOOKUP(2,1/(COUNTIF(O$1:O22,F$2:F$31)=0),F$2:F$31),"")</f>
        <v/>
      </c>
      <c r="P23" t="str">
        <f>IFERROR(LOOKUP(2,1/(COUNTIF(P$1:P22,G$2:G$31)=0),G$2:G$31),"")</f>
        <v/>
      </c>
      <c r="Q23" s="34" t="str">
        <f>IFERROR(LOOKUP(2,1/(COUNTIF(Q$1:Q22,H$2:H$31)=0),H$2:H$31),"")</f>
        <v/>
      </c>
      <c r="S23" s="33" t="str">
        <f>IF(J23="","",MAX(S$1:S22)+1)</f>
        <v/>
      </c>
      <c r="T23" t="str">
        <f>IF(K23="","",MAX(T$2:T22)+1)</f>
        <v/>
      </c>
      <c r="U23" t="str">
        <f>IF(L23="","",MAX(U$2:U22)+1)</f>
        <v/>
      </c>
      <c r="V23" t="str">
        <f>IF(M23="","",MAX(V$2:V22)+1)</f>
        <v/>
      </c>
      <c r="W23" t="str">
        <f>IF(N23="","",MAX(W$2:W22)+1)</f>
        <v/>
      </c>
      <c r="X23" t="str">
        <f>IF(O23="","",MAX(X$2:X22)+1)</f>
        <v/>
      </c>
      <c r="Y23" t="str">
        <f>IF(P23="","",MAX(Y$2:Y22)+1)</f>
        <v/>
      </c>
      <c r="Z23" s="34" t="str">
        <f>IF(Q23="","",MAX(Z$2:Z22)+1)</f>
        <v/>
      </c>
      <c r="AB23" t="str">
        <f t="shared" si="1"/>
        <v/>
      </c>
      <c r="AC23" t="str">
        <f t="shared" si="2"/>
        <v/>
      </c>
      <c r="AD23" t="str">
        <f t="shared" si="3"/>
        <v/>
      </c>
      <c r="AE23" t="str">
        <f t="shared" si="4"/>
        <v/>
      </c>
      <c r="AF23" t="str">
        <f t="shared" si="5"/>
        <v/>
      </c>
      <c r="AG23" t="str">
        <f t="shared" si="6"/>
        <v/>
      </c>
      <c r="AH23" t="str">
        <f t="shared" si="7"/>
        <v/>
      </c>
      <c r="AI23" t="str">
        <f t="shared" si="8"/>
        <v/>
      </c>
    </row>
    <row r="24" spans="1:35" x14ac:dyDescent="0.25">
      <c r="A24" s="33" t="str">
        <f>IFERROR(VLOOKUP(A$1,PLO_MQF!$A24:$B$50,2,FALSE),"")</f>
        <v/>
      </c>
      <c r="B24" t="str">
        <f>IFERROR(VLOOKUP(B$1,PLO_MQF!$A24:$B$50,2,FALSE),"")</f>
        <v/>
      </c>
      <c r="C24" t="str">
        <f>IFERROR(VLOOKUP(C$1,PLO_MQF!$A24:$B$50,2,FALSE),"")</f>
        <v/>
      </c>
      <c r="D24" t="str">
        <f>IFERROR(VLOOKUP(D$1,PLO_MQF!$A24:$B$50,2,FALSE),"")</f>
        <v/>
      </c>
      <c r="E24" t="str">
        <f>IFERROR(VLOOKUP(E$1,PLO_MQF!$A24:$B$50,2,FALSE),"")</f>
        <v/>
      </c>
      <c r="F24" t="str">
        <f>IFERROR(VLOOKUP(F$1,PLO_MQF!$A24:$B$50,2,FALSE),"")</f>
        <v/>
      </c>
      <c r="G24" t="str">
        <f>IFERROR(VLOOKUP(G$1,PLO_MQF!$A24:$B$50,2,FALSE),"")</f>
        <v/>
      </c>
      <c r="H24" s="34" t="str">
        <f>IFERROR(VLOOKUP(H$1,PLO_MQF!$A24:$B$50,2,FALSE),"")</f>
        <v/>
      </c>
      <c r="I24">
        <v>23</v>
      </c>
      <c r="J24" s="33" t="str">
        <f>IFERROR(LOOKUP(2,1/(COUNTIF(J$1:J23,A$2:A$31)=0),A$2:A$31),"")</f>
        <v/>
      </c>
      <c r="K24" t="str">
        <f>IFERROR(LOOKUP(2,1/(COUNTIF(K$1:K23,B$2:B$31)=0),B$2:B$31),"")</f>
        <v/>
      </c>
      <c r="L24" t="str">
        <f>IFERROR(LOOKUP(2,1/(COUNTIF(L$1:L23,C$2:C$31)=0),C$2:C$31),"")</f>
        <v/>
      </c>
      <c r="M24" t="str">
        <f>IFERROR(LOOKUP(2,1/(COUNTIF(M$1:M23,D$2:D$31)=0),D$2:D$31),"")</f>
        <v/>
      </c>
      <c r="N24" t="str">
        <f>IFERROR(LOOKUP(2,1/(COUNTIF(N$1:N23,E$2:E$31)=0),E$2:E$31),"")</f>
        <v/>
      </c>
      <c r="O24" t="str">
        <f>IFERROR(LOOKUP(2,1/(COUNTIF(O$1:O23,F$2:F$31)=0),F$2:F$31),"")</f>
        <v/>
      </c>
      <c r="P24" t="str">
        <f>IFERROR(LOOKUP(2,1/(COUNTIF(P$1:P23,G$2:G$31)=0),G$2:G$31),"")</f>
        <v/>
      </c>
      <c r="Q24" s="34" t="str">
        <f>IFERROR(LOOKUP(2,1/(COUNTIF(Q$1:Q23,H$2:H$31)=0),H$2:H$31),"")</f>
        <v/>
      </c>
      <c r="S24" s="33" t="str">
        <f>IF(J24="","",MAX(S$1:S23)+1)</f>
        <v/>
      </c>
      <c r="T24" t="str">
        <f>IF(K24="","",MAX(T$2:T23)+1)</f>
        <v/>
      </c>
      <c r="U24" t="str">
        <f>IF(L24="","",MAX(U$2:U23)+1)</f>
        <v/>
      </c>
      <c r="V24" t="str">
        <f>IF(M24="","",MAX(V$2:V23)+1)</f>
        <v/>
      </c>
      <c r="W24" t="str">
        <f>IF(N24="","",MAX(W$2:W23)+1)</f>
        <v/>
      </c>
      <c r="X24" t="str">
        <f>IF(O24="","",MAX(X$2:X23)+1)</f>
        <v/>
      </c>
      <c r="Y24" t="str">
        <f>IF(P24="","",MAX(Y$2:Y23)+1)</f>
        <v/>
      </c>
      <c r="Z24" s="34" t="str">
        <f>IF(Q24="","",MAX(Z$2:Z23)+1)</f>
        <v/>
      </c>
      <c r="AB24" t="str">
        <f t="shared" si="1"/>
        <v/>
      </c>
      <c r="AC24" t="str">
        <f t="shared" si="2"/>
        <v/>
      </c>
      <c r="AD24" t="str">
        <f t="shared" si="3"/>
        <v/>
      </c>
      <c r="AE24" t="str">
        <f t="shared" si="4"/>
        <v/>
      </c>
      <c r="AF24" t="str">
        <f t="shared" si="5"/>
        <v/>
      </c>
      <c r="AG24" t="str">
        <f t="shared" si="6"/>
        <v/>
      </c>
      <c r="AH24" t="str">
        <f t="shared" si="7"/>
        <v/>
      </c>
      <c r="AI24" t="str">
        <f t="shared" si="8"/>
        <v/>
      </c>
    </row>
    <row r="25" spans="1:35" x14ac:dyDescent="0.25">
      <c r="A25" s="33" t="str">
        <f>IFERROR(VLOOKUP(A$1,PLO_MQF!$A25:$B$50,2,FALSE),"")</f>
        <v/>
      </c>
      <c r="B25" t="str">
        <f>IFERROR(VLOOKUP(B$1,PLO_MQF!$A25:$B$50,2,FALSE),"")</f>
        <v/>
      </c>
      <c r="C25" t="str">
        <f>IFERROR(VLOOKUP(C$1,PLO_MQF!$A25:$B$50,2,FALSE),"")</f>
        <v/>
      </c>
      <c r="D25" t="str">
        <f>IFERROR(VLOOKUP(D$1,PLO_MQF!$A25:$B$50,2,FALSE),"")</f>
        <v/>
      </c>
      <c r="E25" t="str">
        <f>IFERROR(VLOOKUP(E$1,PLO_MQF!$A25:$B$50,2,FALSE),"")</f>
        <v/>
      </c>
      <c r="F25" t="str">
        <f>IFERROR(VLOOKUP(F$1,PLO_MQF!$A25:$B$50,2,FALSE),"")</f>
        <v/>
      </c>
      <c r="G25" t="str">
        <f>IFERROR(VLOOKUP(G$1,PLO_MQF!$A25:$B$50,2,FALSE),"")</f>
        <v/>
      </c>
      <c r="H25" s="34" t="str">
        <f>IFERROR(VLOOKUP(H$1,PLO_MQF!$A25:$B$50,2,FALSE),"")</f>
        <v/>
      </c>
      <c r="I25">
        <v>24</v>
      </c>
      <c r="J25" s="33" t="str">
        <f>IFERROR(LOOKUP(2,1/(COUNTIF(J$1:J24,A$2:A$31)=0),A$2:A$31),"")</f>
        <v/>
      </c>
      <c r="K25" t="str">
        <f>IFERROR(LOOKUP(2,1/(COUNTIF(K$1:K24,B$2:B$31)=0),B$2:B$31),"")</f>
        <v/>
      </c>
      <c r="L25" t="str">
        <f>IFERROR(LOOKUP(2,1/(COUNTIF(L$1:L24,C$2:C$31)=0),C$2:C$31),"")</f>
        <v/>
      </c>
      <c r="M25" t="str">
        <f>IFERROR(LOOKUP(2,1/(COUNTIF(M$1:M24,D$2:D$31)=0),D$2:D$31),"")</f>
        <v/>
      </c>
      <c r="N25" t="str">
        <f>IFERROR(LOOKUP(2,1/(COUNTIF(N$1:N24,E$2:E$31)=0),E$2:E$31),"")</f>
        <v/>
      </c>
      <c r="O25" t="str">
        <f>IFERROR(LOOKUP(2,1/(COUNTIF(O$1:O24,F$2:F$31)=0),F$2:F$31),"")</f>
        <v/>
      </c>
      <c r="P25" t="str">
        <f>IFERROR(LOOKUP(2,1/(COUNTIF(P$1:P24,G$2:G$31)=0),G$2:G$31),"")</f>
        <v/>
      </c>
      <c r="Q25" s="34" t="str">
        <f>IFERROR(LOOKUP(2,1/(COUNTIF(Q$1:Q24,H$2:H$31)=0),H$2:H$31),"")</f>
        <v/>
      </c>
      <c r="S25" s="33" t="str">
        <f>IF(J25="","",MAX(S$1:S24)+1)</f>
        <v/>
      </c>
      <c r="T25" t="str">
        <f>IF(K25="","",MAX(T$2:T24)+1)</f>
        <v/>
      </c>
      <c r="U25" t="str">
        <f>IF(L25="","",MAX(U$2:U24)+1)</f>
        <v/>
      </c>
      <c r="V25" t="str">
        <f>IF(M25="","",MAX(V$2:V24)+1)</f>
        <v/>
      </c>
      <c r="W25" t="str">
        <f>IF(N25="","",MAX(W$2:W24)+1)</f>
        <v/>
      </c>
      <c r="X25" t="str">
        <f>IF(O25="","",MAX(X$2:X24)+1)</f>
        <v/>
      </c>
      <c r="Y25" t="str">
        <f>IF(P25="","",MAX(Y$2:Y24)+1)</f>
        <v/>
      </c>
      <c r="Z25" s="34" t="str">
        <f>IF(Q25="","",MAX(Z$2:Z24)+1)</f>
        <v/>
      </c>
      <c r="AB25" t="str">
        <f t="shared" si="1"/>
        <v/>
      </c>
      <c r="AC25" t="str">
        <f t="shared" si="2"/>
        <v/>
      </c>
      <c r="AD25" t="str">
        <f t="shared" si="3"/>
        <v/>
      </c>
      <c r="AE25" t="str">
        <f t="shared" si="4"/>
        <v/>
      </c>
      <c r="AF25" t="str">
        <f t="shared" si="5"/>
        <v/>
      </c>
      <c r="AG25" t="str">
        <f t="shared" si="6"/>
        <v/>
      </c>
      <c r="AH25" t="str">
        <f t="shared" si="7"/>
        <v/>
      </c>
      <c r="AI25" t="str">
        <f t="shared" si="8"/>
        <v/>
      </c>
    </row>
    <row r="26" spans="1:35" x14ac:dyDescent="0.25">
      <c r="A26" s="33" t="str">
        <f>IFERROR(VLOOKUP(A$1,PLO_MQF!$A26:$B$50,2,FALSE),"")</f>
        <v/>
      </c>
      <c r="B26" t="str">
        <f>IFERROR(VLOOKUP(B$1,PLO_MQF!$A26:$B$50,2,FALSE),"")</f>
        <v/>
      </c>
      <c r="C26" t="str">
        <f>IFERROR(VLOOKUP(C$1,PLO_MQF!$A26:$B$50,2,FALSE),"")</f>
        <v/>
      </c>
      <c r="D26" t="str">
        <f>IFERROR(VLOOKUP(D$1,PLO_MQF!$A26:$B$50,2,FALSE),"")</f>
        <v/>
      </c>
      <c r="E26" t="str">
        <f>IFERROR(VLOOKUP(E$1,PLO_MQF!$A26:$B$50,2,FALSE),"")</f>
        <v/>
      </c>
      <c r="F26" t="str">
        <f>IFERROR(VLOOKUP(F$1,PLO_MQF!$A26:$B$50,2,FALSE),"")</f>
        <v/>
      </c>
      <c r="G26" t="str">
        <f>IFERROR(VLOOKUP(G$1,PLO_MQF!$A26:$B$50,2,FALSE),"")</f>
        <v/>
      </c>
      <c r="H26" s="34" t="str">
        <f>IFERROR(VLOOKUP(H$1,PLO_MQF!$A26:$B$50,2,FALSE),"")</f>
        <v/>
      </c>
      <c r="I26">
        <v>25</v>
      </c>
      <c r="J26" s="33" t="str">
        <f>IFERROR(LOOKUP(2,1/(COUNTIF(J$1:J25,A$2:A$31)=0),A$2:A$31),"")</f>
        <v/>
      </c>
      <c r="K26" t="str">
        <f>IFERROR(LOOKUP(2,1/(COUNTIF(K$1:K25,B$2:B$31)=0),B$2:B$31),"")</f>
        <v/>
      </c>
      <c r="L26" t="str">
        <f>IFERROR(LOOKUP(2,1/(COUNTIF(L$1:L25,C$2:C$31)=0),C$2:C$31),"")</f>
        <v/>
      </c>
      <c r="M26" t="str">
        <f>IFERROR(LOOKUP(2,1/(COUNTIF(M$1:M25,D$2:D$31)=0),D$2:D$31),"")</f>
        <v/>
      </c>
      <c r="N26" t="str">
        <f>IFERROR(LOOKUP(2,1/(COUNTIF(N$1:N25,E$2:E$31)=0),E$2:E$31),"")</f>
        <v/>
      </c>
      <c r="O26" t="str">
        <f>IFERROR(LOOKUP(2,1/(COUNTIF(O$1:O25,F$2:F$31)=0),F$2:F$31),"")</f>
        <v/>
      </c>
      <c r="P26" t="str">
        <f>IFERROR(LOOKUP(2,1/(COUNTIF(P$1:P25,G$2:G$31)=0),G$2:G$31),"")</f>
        <v/>
      </c>
      <c r="Q26" s="34" t="str">
        <f>IFERROR(LOOKUP(2,1/(COUNTIF(Q$1:Q25,H$2:H$31)=0),H$2:H$31),"")</f>
        <v/>
      </c>
      <c r="S26" s="33" t="str">
        <f>IF(J26="","",MAX(S$1:S25)+1)</f>
        <v/>
      </c>
      <c r="T26" t="str">
        <f>IF(K26="","",MAX(T$2:T25)+1)</f>
        <v/>
      </c>
      <c r="U26" t="str">
        <f>IF(L26="","",MAX(U$2:U25)+1)</f>
        <v/>
      </c>
      <c r="V26" t="str">
        <f>IF(M26="","",MAX(V$2:V25)+1)</f>
        <v/>
      </c>
      <c r="W26" t="str">
        <f>IF(N26="","",MAX(W$2:W25)+1)</f>
        <v/>
      </c>
      <c r="X26" t="str">
        <f>IF(O26="","",MAX(X$2:X25)+1)</f>
        <v/>
      </c>
      <c r="Y26" t="str">
        <f>IF(P26="","",MAX(Y$2:Y25)+1)</f>
        <v/>
      </c>
      <c r="Z26" s="34" t="str">
        <f>IF(Q26="","",MAX(Z$2:Z25)+1)</f>
        <v/>
      </c>
      <c r="AB26" t="str">
        <f t="shared" si="1"/>
        <v/>
      </c>
      <c r="AC26" t="str">
        <f t="shared" si="2"/>
        <v/>
      </c>
      <c r="AD26" t="str">
        <f t="shared" si="3"/>
        <v/>
      </c>
      <c r="AE26" t="str">
        <f t="shared" si="4"/>
        <v/>
      </c>
      <c r="AF26" t="str">
        <f t="shared" si="5"/>
        <v/>
      </c>
      <c r="AG26" t="str">
        <f t="shared" si="6"/>
        <v/>
      </c>
      <c r="AH26" t="str">
        <f t="shared" si="7"/>
        <v/>
      </c>
      <c r="AI26" t="str">
        <f t="shared" si="8"/>
        <v/>
      </c>
    </row>
    <row r="27" spans="1:35" x14ac:dyDescent="0.25">
      <c r="A27" s="33" t="str">
        <f>IFERROR(VLOOKUP(A$1,PLO_MQF!$A27:$B$50,2,FALSE),"")</f>
        <v/>
      </c>
      <c r="B27" t="str">
        <f>IFERROR(VLOOKUP(B$1,PLO_MQF!$A27:$B$50,2,FALSE),"")</f>
        <v/>
      </c>
      <c r="C27" t="str">
        <f>IFERROR(VLOOKUP(C$1,PLO_MQF!$A27:$B$50,2,FALSE),"")</f>
        <v/>
      </c>
      <c r="D27" t="str">
        <f>IFERROR(VLOOKUP(D$1,PLO_MQF!$A27:$B$50,2,FALSE),"")</f>
        <v/>
      </c>
      <c r="E27" t="str">
        <f>IFERROR(VLOOKUP(E$1,PLO_MQF!$A27:$B$50,2,FALSE),"")</f>
        <v/>
      </c>
      <c r="F27" t="str">
        <f>IFERROR(VLOOKUP(F$1,PLO_MQF!$A27:$B$50,2,FALSE),"")</f>
        <v/>
      </c>
      <c r="G27" t="str">
        <f>IFERROR(VLOOKUP(G$1,PLO_MQF!$A27:$B$50,2,FALSE),"")</f>
        <v/>
      </c>
      <c r="H27" s="34" t="str">
        <f>IFERROR(VLOOKUP(H$1,PLO_MQF!$A27:$B$50,2,FALSE),"")</f>
        <v/>
      </c>
      <c r="I27">
        <v>26</v>
      </c>
      <c r="J27" s="33" t="str">
        <f>IFERROR(LOOKUP(2,1/(COUNTIF(J$1:J26,A$2:A$31)=0),A$2:A$31),"")</f>
        <v/>
      </c>
      <c r="K27" t="str">
        <f>IFERROR(LOOKUP(2,1/(COUNTIF(K$1:K26,B$2:B$31)=0),B$2:B$31),"")</f>
        <v/>
      </c>
      <c r="L27" t="str">
        <f>IFERROR(LOOKUP(2,1/(COUNTIF(L$1:L26,C$2:C$31)=0),C$2:C$31),"")</f>
        <v/>
      </c>
      <c r="M27" t="str">
        <f>IFERROR(LOOKUP(2,1/(COUNTIF(M$1:M26,D$2:D$31)=0),D$2:D$31),"")</f>
        <v/>
      </c>
      <c r="N27" t="str">
        <f>IFERROR(LOOKUP(2,1/(COUNTIF(N$1:N26,E$2:E$31)=0),E$2:E$31),"")</f>
        <v/>
      </c>
      <c r="O27" t="str">
        <f>IFERROR(LOOKUP(2,1/(COUNTIF(O$1:O26,F$2:F$31)=0),F$2:F$31),"")</f>
        <v/>
      </c>
      <c r="P27" t="str">
        <f>IFERROR(LOOKUP(2,1/(COUNTIF(P$1:P26,G$2:G$31)=0),G$2:G$31),"")</f>
        <v/>
      </c>
      <c r="Q27" s="34" t="str">
        <f>IFERROR(LOOKUP(2,1/(COUNTIF(Q$1:Q26,H$2:H$31)=0),H$2:H$31),"")</f>
        <v/>
      </c>
      <c r="S27" s="33" t="str">
        <f>IF(J27="","",MAX(S$1:S26)+1)</f>
        <v/>
      </c>
      <c r="T27" t="str">
        <f>IF(K27="","",MAX(T$2:T26)+1)</f>
        <v/>
      </c>
      <c r="U27" t="str">
        <f>IF(L27="","",MAX(U$2:U26)+1)</f>
        <v/>
      </c>
      <c r="V27" t="str">
        <f>IF(M27="","",MAX(V$2:V26)+1)</f>
        <v/>
      </c>
      <c r="W27" t="str">
        <f>IF(N27="","",MAX(W$2:W26)+1)</f>
        <v/>
      </c>
      <c r="X27" t="str">
        <f>IF(O27="","",MAX(X$2:X26)+1)</f>
        <v/>
      </c>
      <c r="Y27" t="str">
        <f>IF(P27="","",MAX(Y$2:Y26)+1)</f>
        <v/>
      </c>
      <c r="Z27" s="34" t="str">
        <f>IF(Q27="","",MAX(Z$2:Z26)+1)</f>
        <v/>
      </c>
      <c r="AB27" t="str">
        <f t="shared" si="1"/>
        <v/>
      </c>
      <c r="AC27" t="str">
        <f t="shared" si="2"/>
        <v/>
      </c>
      <c r="AD27" t="str">
        <f t="shared" si="3"/>
        <v/>
      </c>
      <c r="AE27" t="str">
        <f t="shared" si="4"/>
        <v/>
      </c>
      <c r="AF27" t="str">
        <f t="shared" si="5"/>
        <v/>
      </c>
      <c r="AG27" t="str">
        <f t="shared" si="6"/>
        <v/>
      </c>
      <c r="AH27" t="str">
        <f t="shared" si="7"/>
        <v/>
      </c>
      <c r="AI27" t="str">
        <f t="shared" si="8"/>
        <v/>
      </c>
    </row>
    <row r="28" spans="1:35" x14ac:dyDescent="0.25">
      <c r="A28" s="33" t="str">
        <f>IFERROR(VLOOKUP(A$1,PLO_MQF!$A28:$B$50,2,FALSE),"")</f>
        <v/>
      </c>
      <c r="B28" t="str">
        <f>IFERROR(VLOOKUP(B$1,PLO_MQF!$A28:$B$50,2,FALSE),"")</f>
        <v/>
      </c>
      <c r="C28" t="str">
        <f>IFERROR(VLOOKUP(C$1,PLO_MQF!$A28:$B$50,2,FALSE),"")</f>
        <v/>
      </c>
      <c r="D28" t="str">
        <f>IFERROR(VLOOKUP(D$1,PLO_MQF!$A28:$B$50,2,FALSE),"")</f>
        <v/>
      </c>
      <c r="E28" t="str">
        <f>IFERROR(VLOOKUP(E$1,PLO_MQF!$A28:$B$50,2,FALSE),"")</f>
        <v/>
      </c>
      <c r="F28" t="str">
        <f>IFERROR(VLOOKUP(F$1,PLO_MQF!$A28:$B$50,2,FALSE),"")</f>
        <v/>
      </c>
      <c r="G28" t="str">
        <f>IFERROR(VLOOKUP(G$1,PLO_MQF!$A28:$B$50,2,FALSE),"")</f>
        <v/>
      </c>
      <c r="H28" s="34" t="str">
        <f>IFERROR(VLOOKUP(H$1,PLO_MQF!$A28:$B$50,2,FALSE),"")</f>
        <v/>
      </c>
      <c r="I28">
        <v>27</v>
      </c>
      <c r="J28" s="33" t="str">
        <f>IFERROR(LOOKUP(2,1/(COUNTIF(J$1:J27,A$2:A$31)=0),A$2:A$31),"")</f>
        <v/>
      </c>
      <c r="K28" t="str">
        <f>IFERROR(LOOKUP(2,1/(COUNTIF(K$1:K27,B$2:B$31)=0),B$2:B$31),"")</f>
        <v/>
      </c>
      <c r="L28" t="str">
        <f>IFERROR(LOOKUP(2,1/(COUNTIF(L$1:L27,C$2:C$31)=0),C$2:C$31),"")</f>
        <v/>
      </c>
      <c r="M28" t="str">
        <f>IFERROR(LOOKUP(2,1/(COUNTIF(M$1:M27,D$2:D$31)=0),D$2:D$31),"")</f>
        <v/>
      </c>
      <c r="N28" t="str">
        <f>IFERROR(LOOKUP(2,1/(COUNTIF(N$1:N27,E$2:E$31)=0),E$2:E$31),"")</f>
        <v/>
      </c>
      <c r="O28" t="str">
        <f>IFERROR(LOOKUP(2,1/(COUNTIF(O$1:O27,F$2:F$31)=0),F$2:F$31),"")</f>
        <v/>
      </c>
      <c r="P28" t="str">
        <f>IFERROR(LOOKUP(2,1/(COUNTIF(P$1:P27,G$2:G$31)=0),G$2:G$31),"")</f>
        <v/>
      </c>
      <c r="Q28" s="34" t="str">
        <f>IFERROR(LOOKUP(2,1/(COUNTIF(Q$1:Q27,H$2:H$31)=0),H$2:H$31),"")</f>
        <v/>
      </c>
      <c r="S28" s="33" t="str">
        <f>IF(J28="","",MAX(S$1:S27)+1)</f>
        <v/>
      </c>
      <c r="T28" t="str">
        <f>IF(K28="","",MAX(T$2:T27)+1)</f>
        <v/>
      </c>
      <c r="U28" t="str">
        <f>IF(L28="","",MAX(U$2:U27)+1)</f>
        <v/>
      </c>
      <c r="V28" t="str">
        <f>IF(M28="","",MAX(V$2:V27)+1)</f>
        <v/>
      </c>
      <c r="W28" t="str">
        <f>IF(N28="","",MAX(W$2:W27)+1)</f>
        <v/>
      </c>
      <c r="X28" t="str">
        <f>IF(O28="","",MAX(X$2:X27)+1)</f>
        <v/>
      </c>
      <c r="Y28" t="str">
        <f>IF(P28="","",MAX(Y$2:Y27)+1)</f>
        <v/>
      </c>
      <c r="Z28" s="34" t="str">
        <f>IF(Q28="","",MAX(Z$2:Z27)+1)</f>
        <v/>
      </c>
      <c r="AB28" t="str">
        <f t="shared" si="1"/>
        <v/>
      </c>
      <c r="AC28" t="str">
        <f t="shared" si="2"/>
        <v/>
      </c>
      <c r="AD28" t="str">
        <f t="shared" si="3"/>
        <v/>
      </c>
      <c r="AE28" t="str">
        <f t="shared" si="4"/>
        <v/>
      </c>
      <c r="AF28" t="str">
        <f t="shared" si="5"/>
        <v/>
      </c>
      <c r="AG28" t="str">
        <f t="shared" si="6"/>
        <v/>
      </c>
      <c r="AH28" t="str">
        <f t="shared" si="7"/>
        <v/>
      </c>
      <c r="AI28" t="str">
        <f t="shared" si="8"/>
        <v/>
      </c>
    </row>
    <row r="29" spans="1:35" x14ac:dyDescent="0.25">
      <c r="A29" s="33" t="str">
        <f>IFERROR(VLOOKUP(A$1,PLO_MQF!$A29:$B$50,2,FALSE),"")</f>
        <v/>
      </c>
      <c r="B29" t="str">
        <f>IFERROR(VLOOKUP(B$1,PLO_MQF!$A29:$B$50,2,FALSE),"")</f>
        <v/>
      </c>
      <c r="C29" t="str">
        <f>IFERROR(VLOOKUP(C$1,PLO_MQF!$A29:$B$50,2,FALSE),"")</f>
        <v/>
      </c>
      <c r="D29" t="str">
        <f>IFERROR(VLOOKUP(D$1,PLO_MQF!$A29:$B$50,2,FALSE),"")</f>
        <v/>
      </c>
      <c r="E29" t="str">
        <f>IFERROR(VLOOKUP(E$1,PLO_MQF!$A29:$B$50,2,FALSE),"")</f>
        <v/>
      </c>
      <c r="F29" t="str">
        <f>IFERROR(VLOOKUP(F$1,PLO_MQF!$A29:$B$50,2,FALSE),"")</f>
        <v/>
      </c>
      <c r="G29" t="str">
        <f>IFERROR(VLOOKUP(G$1,PLO_MQF!$A29:$B$50,2,FALSE),"")</f>
        <v/>
      </c>
      <c r="H29" s="34" t="str">
        <f>IFERROR(VLOOKUP(H$1,PLO_MQF!$A29:$B$50,2,FALSE),"")</f>
        <v/>
      </c>
      <c r="I29">
        <v>28</v>
      </c>
      <c r="J29" s="33" t="str">
        <f>IFERROR(LOOKUP(2,1/(COUNTIF(J$1:J28,A$2:A$31)=0),A$2:A$31),"")</f>
        <v/>
      </c>
      <c r="K29" t="str">
        <f>IFERROR(LOOKUP(2,1/(COUNTIF(K$1:K28,B$2:B$31)=0),B$2:B$31),"")</f>
        <v/>
      </c>
      <c r="L29" t="str">
        <f>IFERROR(LOOKUP(2,1/(COUNTIF(L$1:L28,C$2:C$31)=0),C$2:C$31),"")</f>
        <v/>
      </c>
      <c r="M29" t="str">
        <f>IFERROR(LOOKUP(2,1/(COUNTIF(M$1:M28,D$2:D$31)=0),D$2:D$31),"")</f>
        <v/>
      </c>
      <c r="N29" t="str">
        <f>IFERROR(LOOKUP(2,1/(COUNTIF(N$1:N28,E$2:E$31)=0),E$2:E$31),"")</f>
        <v/>
      </c>
      <c r="O29" t="str">
        <f>IFERROR(LOOKUP(2,1/(COUNTIF(O$1:O28,F$2:F$31)=0),F$2:F$31),"")</f>
        <v/>
      </c>
      <c r="P29" t="str">
        <f>IFERROR(LOOKUP(2,1/(COUNTIF(P$1:P28,G$2:G$31)=0),G$2:G$31),"")</f>
        <v/>
      </c>
      <c r="Q29" s="34" t="str">
        <f>IFERROR(LOOKUP(2,1/(COUNTIF(Q$1:Q28,H$2:H$31)=0),H$2:H$31),"")</f>
        <v/>
      </c>
      <c r="S29" s="33" t="str">
        <f>IF(J29="","",MAX(S$1:S28)+1)</f>
        <v/>
      </c>
      <c r="T29" t="str">
        <f>IF(K29="","",MAX(T$2:T28)+1)</f>
        <v/>
      </c>
      <c r="U29" t="str">
        <f>IF(L29="","",MAX(U$2:U28)+1)</f>
        <v/>
      </c>
      <c r="V29" t="str">
        <f>IF(M29="","",MAX(V$2:V28)+1)</f>
        <v/>
      </c>
      <c r="W29" t="str">
        <f>IF(N29="","",MAX(W$2:W28)+1)</f>
        <v/>
      </c>
      <c r="X29" t="str">
        <f>IF(O29="","",MAX(X$2:X28)+1)</f>
        <v/>
      </c>
      <c r="Y29" t="str">
        <f>IF(P29="","",MAX(Y$2:Y28)+1)</f>
        <v/>
      </c>
      <c r="Z29" s="34" t="str">
        <f>IF(Q29="","",MAX(Z$2:Z28)+1)</f>
        <v/>
      </c>
      <c r="AB29" t="str">
        <f t="shared" si="1"/>
        <v/>
      </c>
      <c r="AC29" t="str">
        <f t="shared" si="2"/>
        <v/>
      </c>
      <c r="AD29" t="str">
        <f t="shared" si="3"/>
        <v/>
      </c>
      <c r="AE29" t="str">
        <f t="shared" si="4"/>
        <v/>
      </c>
      <c r="AF29" t="str">
        <f t="shared" si="5"/>
        <v/>
      </c>
      <c r="AG29" t="str">
        <f t="shared" si="6"/>
        <v/>
      </c>
      <c r="AH29" t="str">
        <f t="shared" si="7"/>
        <v/>
      </c>
      <c r="AI29" t="str">
        <f t="shared" si="8"/>
        <v/>
      </c>
    </row>
    <row r="30" spans="1:35" x14ac:dyDescent="0.25">
      <c r="A30" s="33" t="str">
        <f>IFERROR(VLOOKUP(A$1,PLO_MQF!$A30:$B$50,2,FALSE),"")</f>
        <v/>
      </c>
      <c r="B30" t="str">
        <f>IFERROR(VLOOKUP(B$1,PLO_MQF!$A30:$B$50,2,FALSE),"")</f>
        <v/>
      </c>
      <c r="C30" t="str">
        <f>IFERROR(VLOOKUP(C$1,PLO_MQF!$A30:$B$50,2,FALSE),"")</f>
        <v/>
      </c>
      <c r="D30" t="str">
        <f>IFERROR(VLOOKUP(D$1,PLO_MQF!$A30:$B$50,2,FALSE),"")</f>
        <v/>
      </c>
      <c r="E30" t="str">
        <f>IFERROR(VLOOKUP(E$1,PLO_MQF!$A30:$B$50,2,FALSE),"")</f>
        <v/>
      </c>
      <c r="F30" t="str">
        <f>IFERROR(VLOOKUP(F$1,PLO_MQF!$A30:$B$50,2,FALSE),"")</f>
        <v/>
      </c>
      <c r="G30" t="str">
        <f>IFERROR(VLOOKUP(G$1,PLO_MQF!$A30:$B$50,2,FALSE),"")</f>
        <v/>
      </c>
      <c r="H30" s="34" t="str">
        <f>IFERROR(VLOOKUP(H$1,PLO_MQF!$A30:$B$50,2,FALSE),"")</f>
        <v/>
      </c>
      <c r="I30">
        <v>29</v>
      </c>
      <c r="J30" s="33" t="str">
        <f>IFERROR(LOOKUP(2,1/(COUNTIF(J$1:J29,A$2:A$31)=0),A$2:A$31),"")</f>
        <v/>
      </c>
      <c r="K30" t="str">
        <f>IFERROR(LOOKUP(2,1/(COUNTIF(K$1:K29,B$2:B$31)=0),B$2:B$31),"")</f>
        <v/>
      </c>
      <c r="L30" t="str">
        <f>IFERROR(LOOKUP(2,1/(COUNTIF(L$1:L29,C$2:C$31)=0),C$2:C$31),"")</f>
        <v/>
      </c>
      <c r="M30" t="str">
        <f>IFERROR(LOOKUP(2,1/(COUNTIF(M$1:M29,D$2:D$31)=0),D$2:D$31),"")</f>
        <v/>
      </c>
      <c r="N30" t="str">
        <f>IFERROR(LOOKUP(2,1/(COUNTIF(N$1:N29,E$2:E$31)=0),E$2:E$31),"")</f>
        <v/>
      </c>
      <c r="O30" t="str">
        <f>IFERROR(LOOKUP(2,1/(COUNTIF(O$1:O29,F$2:F$31)=0),F$2:F$31),"")</f>
        <v/>
      </c>
      <c r="P30" t="str">
        <f>IFERROR(LOOKUP(2,1/(COUNTIF(P$1:P29,G$2:G$31)=0),G$2:G$31),"")</f>
        <v/>
      </c>
      <c r="Q30" s="34" t="str">
        <f>IFERROR(LOOKUP(2,1/(COUNTIF(Q$1:Q29,H$2:H$31)=0),H$2:H$31),"")</f>
        <v/>
      </c>
      <c r="S30" s="33" t="str">
        <f>IF(J30="","",MAX(S$1:S29)+1)</f>
        <v/>
      </c>
      <c r="T30" t="str">
        <f>IF(K30="","",MAX(T$2:T29)+1)</f>
        <v/>
      </c>
      <c r="U30" t="str">
        <f>IF(L30="","",MAX(U$2:U29)+1)</f>
        <v/>
      </c>
      <c r="V30" t="str">
        <f>IF(M30="","",MAX(V$2:V29)+1)</f>
        <v/>
      </c>
      <c r="W30" t="str">
        <f>IF(N30="","",MAX(W$2:W29)+1)</f>
        <v/>
      </c>
      <c r="X30" t="str">
        <f>IF(O30="","",MAX(X$2:X29)+1)</f>
        <v/>
      </c>
      <c r="Y30" t="str">
        <f>IF(P30="","",MAX(Y$2:Y29)+1)</f>
        <v/>
      </c>
      <c r="Z30" s="34" t="str">
        <f>IF(Q30="","",MAX(Z$2:Z29)+1)</f>
        <v/>
      </c>
      <c r="AB30" t="str">
        <f t="shared" si="1"/>
        <v/>
      </c>
      <c r="AC30" t="str">
        <f t="shared" si="2"/>
        <v/>
      </c>
      <c r="AD30" t="str">
        <f t="shared" si="3"/>
        <v/>
      </c>
      <c r="AE30" t="str">
        <f t="shared" si="4"/>
        <v/>
      </c>
      <c r="AF30" t="str">
        <f t="shared" si="5"/>
        <v/>
      </c>
      <c r="AG30" t="str">
        <f t="shared" si="6"/>
        <v/>
      </c>
      <c r="AH30" t="str">
        <f t="shared" si="7"/>
        <v/>
      </c>
      <c r="AI30" t="str">
        <f t="shared" si="8"/>
        <v/>
      </c>
    </row>
    <row r="31" spans="1:35" ht="15.75" thickBot="1" x14ac:dyDescent="0.3">
      <c r="A31" s="35" t="str">
        <f>IFERROR(VLOOKUP(A$1,PLO_MQF!$A31:$B$50,2,FALSE),"")</f>
        <v/>
      </c>
      <c r="B31" s="36" t="str">
        <f>IFERROR(VLOOKUP(B$1,PLO_MQF!$A31:$B$50,2,FALSE),"")</f>
        <v/>
      </c>
      <c r="C31" s="36" t="str">
        <f>IFERROR(VLOOKUP(C$1,PLO_MQF!$A31:$B$50,2,FALSE),"")</f>
        <v/>
      </c>
      <c r="D31" s="36" t="str">
        <f>IFERROR(VLOOKUP(D$1,PLO_MQF!$A31:$B$50,2,FALSE),"")</f>
        <v/>
      </c>
      <c r="E31" s="36" t="str">
        <f>IFERROR(VLOOKUP(E$1,PLO_MQF!$A31:$B$50,2,FALSE),"")</f>
        <v/>
      </c>
      <c r="F31" s="36" t="str">
        <f>IFERROR(VLOOKUP(F$1,PLO_MQF!$A31:$B$50,2,FALSE),"")</f>
        <v/>
      </c>
      <c r="G31" s="36" t="str">
        <f>IFERROR(VLOOKUP(G$1,PLO_MQF!$A31:$B$50,2,FALSE),"")</f>
        <v/>
      </c>
      <c r="H31" s="37" t="str">
        <f>IFERROR(VLOOKUP(H$1,PLO_MQF!$A31:$B$50,2,FALSE),"")</f>
        <v/>
      </c>
      <c r="I31">
        <v>30</v>
      </c>
      <c r="J31" s="35" t="str">
        <f>IFERROR(LOOKUP(2,1/(COUNTIF(J$1:J30,A$2:A$31)=0),A$2:A$31),"")</f>
        <v/>
      </c>
      <c r="K31" s="36" t="str">
        <f>IFERROR(LOOKUP(2,1/(COUNTIF(K$1:K30,B$2:B$31)=0),B$2:B$31),"")</f>
        <v/>
      </c>
      <c r="L31" s="36" t="str">
        <f>IFERROR(LOOKUP(2,1/(COUNTIF(L$1:L30,C$2:C$31)=0),C$2:C$31),"")</f>
        <v/>
      </c>
      <c r="M31" s="36" t="str">
        <f>IFERROR(LOOKUP(2,1/(COUNTIF(M$1:M30,D$2:D$31)=0),D$2:D$31),"")</f>
        <v/>
      </c>
      <c r="N31" s="36" t="str">
        <f>IFERROR(LOOKUP(2,1/(COUNTIF(N$1:N30,E$2:E$31)=0),E$2:E$31),"")</f>
        <v/>
      </c>
      <c r="O31" s="36" t="str">
        <f>IFERROR(LOOKUP(2,1/(COUNTIF(O$1:O30,F$2:F$31)=0),F$2:F$31),"")</f>
        <v/>
      </c>
      <c r="P31" s="36" t="str">
        <f>IFERROR(LOOKUP(2,1/(COUNTIF(P$1:P30,G$2:G$31)=0),G$2:G$31),"")</f>
        <v/>
      </c>
      <c r="Q31" s="37" t="str">
        <f>IFERROR(LOOKUP(2,1/(COUNTIF(Q$1:Q30,H$2:H$31)=0),H$2:H$31),"")</f>
        <v/>
      </c>
      <c r="S31" s="35" t="str">
        <f>IF(J31="","",MAX(S$1:S30)+1)</f>
        <v/>
      </c>
      <c r="T31" s="36" t="str">
        <f>IF(K31="","",MAX(T$2:T30)+1)</f>
        <v/>
      </c>
      <c r="U31" s="36" t="str">
        <f>IF(L31="","",MAX(U$2:U30)+1)</f>
        <v/>
      </c>
      <c r="V31" s="36" t="str">
        <f>IF(M31="","",MAX(V$2:V30)+1)</f>
        <v/>
      </c>
      <c r="W31" s="36" t="str">
        <f>IF(N31="","",MAX(W$2:W30)+1)</f>
        <v/>
      </c>
      <c r="X31" s="36" t="str">
        <f>IF(O31="","",MAX(X$2:X30)+1)</f>
        <v/>
      </c>
      <c r="Y31" s="36" t="str">
        <f>IF(P31="","",MAX(Y$2:Y30)+1)</f>
        <v/>
      </c>
      <c r="Z31" s="37" t="str">
        <f>IF(Q31="","",MAX(Z$2:Z30)+1)</f>
        <v/>
      </c>
      <c r="AB31" t="str">
        <f t="shared" si="1"/>
        <v/>
      </c>
      <c r="AC31" t="str">
        <f t="shared" si="2"/>
        <v/>
      </c>
      <c r="AD31" t="str">
        <f t="shared" si="3"/>
        <v/>
      </c>
      <c r="AE31" t="str">
        <f t="shared" si="4"/>
        <v/>
      </c>
      <c r="AF31" t="str">
        <f t="shared" si="5"/>
        <v/>
      </c>
      <c r="AG31" t="str">
        <f t="shared" si="6"/>
        <v/>
      </c>
      <c r="AH31" t="str">
        <f t="shared" si="7"/>
        <v/>
      </c>
      <c r="AI31" t="str">
        <f t="shared" si="8"/>
        <v/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0"/>
  <sheetViews>
    <sheetView workbookViewId="0">
      <selection activeCell="F1" sqref="F1:F11"/>
    </sheetView>
  </sheetViews>
  <sheetFormatPr defaultColWidth="9.140625" defaultRowHeight="12.75" x14ac:dyDescent="0.2"/>
  <cols>
    <col min="1" max="1" width="9.85546875" style="1" bestFit="1" customWidth="1"/>
    <col min="2" max="2" width="13.28515625" style="1" bestFit="1" customWidth="1"/>
    <col min="3" max="3" width="11.5703125" style="1" bestFit="1" customWidth="1"/>
    <col min="4" max="4" width="17.85546875" style="1" bestFit="1" customWidth="1"/>
    <col min="5" max="5" width="11.42578125" style="1" bestFit="1" customWidth="1"/>
    <col min="6" max="6" width="11" style="1" bestFit="1" customWidth="1"/>
    <col min="7" max="7" width="8.28515625" style="1" bestFit="1" customWidth="1"/>
    <col min="8" max="8" width="11.140625" style="1" bestFit="1" customWidth="1"/>
    <col min="9" max="9" width="11.5703125" style="1" bestFit="1" customWidth="1"/>
    <col min="10" max="10" width="13.140625" style="1" bestFit="1" customWidth="1"/>
    <col min="11" max="11" width="16.85546875" style="1" bestFit="1" customWidth="1"/>
    <col min="12" max="12" width="10.7109375" style="1" bestFit="1" customWidth="1"/>
    <col min="13" max="13" width="8.85546875" style="1" bestFit="1" customWidth="1"/>
    <col min="14" max="15" width="10" style="1" bestFit="1" customWidth="1"/>
    <col min="16" max="16" width="11.5703125" style="1" bestFit="1" customWidth="1"/>
    <col min="17" max="17" width="10.28515625" style="1" bestFit="1" customWidth="1"/>
    <col min="18" max="18" width="9" style="1" bestFit="1" customWidth="1"/>
    <col min="19" max="16384" width="9.140625" style="1"/>
  </cols>
  <sheetData>
    <row r="1" spans="1:18" x14ac:dyDescent="0.2">
      <c r="A1" s="3" t="s">
        <v>103</v>
      </c>
      <c r="B1" s="3" t="s">
        <v>104</v>
      </c>
      <c r="C1" s="3" t="s">
        <v>105</v>
      </c>
      <c r="D1" s="3" t="s">
        <v>106</v>
      </c>
      <c r="E1" s="3" t="s">
        <v>107</v>
      </c>
      <c r="F1" s="3" t="s">
        <v>108</v>
      </c>
      <c r="G1" s="3" t="s">
        <v>109</v>
      </c>
      <c r="H1" s="3" t="s">
        <v>110</v>
      </c>
      <c r="I1" s="3" t="s">
        <v>111</v>
      </c>
      <c r="J1" s="3" t="s">
        <v>112</v>
      </c>
      <c r="K1" s="3" t="s">
        <v>113</v>
      </c>
      <c r="L1" s="3" t="s">
        <v>114</v>
      </c>
      <c r="M1" s="3" t="s">
        <v>115</v>
      </c>
      <c r="N1" s="3" t="s">
        <v>116</v>
      </c>
      <c r="O1" s="3" t="s">
        <v>117</v>
      </c>
      <c r="P1" s="3" t="s">
        <v>118</v>
      </c>
      <c r="Q1" s="3" t="s">
        <v>119</v>
      </c>
      <c r="R1" s="3" t="s">
        <v>131</v>
      </c>
    </row>
    <row r="2" spans="1:18" x14ac:dyDescent="0.2">
      <c r="A2" s="1" t="s">
        <v>176</v>
      </c>
      <c r="B2" s="1" t="s">
        <v>206</v>
      </c>
      <c r="C2" s="1" t="s">
        <v>135</v>
      </c>
      <c r="D2" s="1" t="s">
        <v>242</v>
      </c>
      <c r="E2" s="1" t="s">
        <v>243</v>
      </c>
      <c r="F2" s="1" t="s">
        <v>206</v>
      </c>
      <c r="G2" s="1" t="s">
        <v>327</v>
      </c>
      <c r="H2" s="1" t="s">
        <v>334</v>
      </c>
      <c r="I2" s="1" t="s">
        <v>348</v>
      </c>
      <c r="J2" s="1" t="s">
        <v>361</v>
      </c>
      <c r="K2" s="1" t="s">
        <v>365</v>
      </c>
      <c r="L2" s="1" t="s">
        <v>139</v>
      </c>
      <c r="M2" s="1" t="s">
        <v>294</v>
      </c>
      <c r="N2" s="1" t="s">
        <v>293</v>
      </c>
      <c r="O2" s="1" t="s">
        <v>293</v>
      </c>
      <c r="P2" s="1" t="s">
        <v>293</v>
      </c>
      <c r="Q2" s="1" t="s">
        <v>389</v>
      </c>
      <c r="R2" s="1" t="s">
        <v>292</v>
      </c>
    </row>
    <row r="3" spans="1:18" x14ac:dyDescent="0.2">
      <c r="A3" s="1" t="s">
        <v>177</v>
      </c>
      <c r="B3" s="1" t="s">
        <v>207</v>
      </c>
      <c r="C3" s="1" t="s">
        <v>136</v>
      </c>
      <c r="D3" s="1" t="s">
        <v>243</v>
      </c>
      <c r="E3" s="1" t="s">
        <v>136</v>
      </c>
      <c r="F3" s="1" t="s">
        <v>207</v>
      </c>
      <c r="G3" s="1" t="s">
        <v>139</v>
      </c>
      <c r="H3" s="1" t="s">
        <v>335</v>
      </c>
      <c r="I3" s="1" t="s">
        <v>339</v>
      </c>
      <c r="J3" s="1" t="s">
        <v>362</v>
      </c>
      <c r="K3" s="1" t="s">
        <v>256</v>
      </c>
      <c r="L3" s="1" t="s">
        <v>178</v>
      </c>
      <c r="M3" s="1" t="s">
        <v>366</v>
      </c>
      <c r="N3" s="1" t="s">
        <v>137</v>
      </c>
      <c r="O3" s="1" t="s">
        <v>137</v>
      </c>
      <c r="P3" s="1" t="s">
        <v>137</v>
      </c>
      <c r="Q3" s="1" t="s">
        <v>207</v>
      </c>
      <c r="R3" s="1" t="s">
        <v>137</v>
      </c>
    </row>
    <row r="4" spans="1:18" x14ac:dyDescent="0.2">
      <c r="A4" s="1" t="s">
        <v>178</v>
      </c>
      <c r="B4" s="1" t="s">
        <v>138</v>
      </c>
      <c r="C4" s="1" t="s">
        <v>137</v>
      </c>
      <c r="D4" s="1" t="s">
        <v>244</v>
      </c>
      <c r="E4" s="1" t="s">
        <v>139</v>
      </c>
      <c r="F4" s="1" t="s">
        <v>291</v>
      </c>
      <c r="G4" s="1" t="s">
        <v>178</v>
      </c>
      <c r="H4" s="1" t="s">
        <v>336</v>
      </c>
      <c r="I4" s="1" t="s">
        <v>349</v>
      </c>
      <c r="J4" s="1" t="s">
        <v>207</v>
      </c>
      <c r="K4" s="1" t="s">
        <v>366</v>
      </c>
      <c r="L4" s="1" t="s">
        <v>373</v>
      </c>
      <c r="M4" s="1" t="s">
        <v>219</v>
      </c>
      <c r="N4" s="1" t="s">
        <v>379</v>
      </c>
      <c r="O4" s="1" t="s">
        <v>379</v>
      </c>
      <c r="P4" s="1" t="s">
        <v>379</v>
      </c>
      <c r="Q4" s="1" t="s">
        <v>138</v>
      </c>
      <c r="R4" s="1" t="s">
        <v>296</v>
      </c>
    </row>
    <row r="5" spans="1:18" x14ac:dyDescent="0.2">
      <c r="A5" s="1" t="s">
        <v>179</v>
      </c>
      <c r="B5" s="1" t="s">
        <v>208</v>
      </c>
      <c r="C5" s="1" t="s">
        <v>138</v>
      </c>
      <c r="D5" s="1" t="s">
        <v>245</v>
      </c>
      <c r="E5" s="1" t="s">
        <v>209</v>
      </c>
      <c r="F5" s="1" t="s">
        <v>292</v>
      </c>
      <c r="G5" s="1" t="s">
        <v>328</v>
      </c>
      <c r="H5" s="1" t="s">
        <v>337</v>
      </c>
      <c r="I5" s="1" t="s">
        <v>350</v>
      </c>
      <c r="J5" s="1" t="s">
        <v>292</v>
      </c>
      <c r="K5" s="1" t="s">
        <v>367</v>
      </c>
      <c r="L5" s="1" t="s">
        <v>255</v>
      </c>
      <c r="M5" s="1" t="s">
        <v>375</v>
      </c>
      <c r="N5" s="1" t="s">
        <v>142</v>
      </c>
      <c r="O5" s="1" t="s">
        <v>142</v>
      </c>
      <c r="P5" s="1" t="s">
        <v>142</v>
      </c>
      <c r="Q5" s="1" t="s">
        <v>322</v>
      </c>
      <c r="R5" s="1" t="s">
        <v>298</v>
      </c>
    </row>
    <row r="6" spans="1:18" x14ac:dyDescent="0.2">
      <c r="A6" s="1" t="s">
        <v>180</v>
      </c>
      <c r="B6" s="1" t="s">
        <v>140</v>
      </c>
      <c r="C6" s="1" t="s">
        <v>139</v>
      </c>
      <c r="D6" s="1" t="s">
        <v>246</v>
      </c>
      <c r="E6" s="1" t="s">
        <v>277</v>
      </c>
      <c r="F6" s="1" t="s">
        <v>293</v>
      </c>
      <c r="G6" s="1" t="s">
        <v>329</v>
      </c>
      <c r="H6" s="1" t="s">
        <v>338</v>
      </c>
      <c r="I6" s="1" t="s">
        <v>250</v>
      </c>
      <c r="J6" s="1" t="s">
        <v>363</v>
      </c>
      <c r="K6" s="1" t="s">
        <v>150</v>
      </c>
      <c r="L6" s="1" t="s">
        <v>216</v>
      </c>
      <c r="M6" s="1" t="s">
        <v>376</v>
      </c>
      <c r="N6" s="1" t="s">
        <v>380</v>
      </c>
      <c r="O6" s="1" t="s">
        <v>381</v>
      </c>
      <c r="P6" s="1" t="s">
        <v>143</v>
      </c>
      <c r="Q6" s="1" t="s">
        <v>324</v>
      </c>
      <c r="R6" s="1" t="s">
        <v>142</v>
      </c>
    </row>
    <row r="7" spans="1:18" x14ac:dyDescent="0.2">
      <c r="A7" s="1" t="s">
        <v>181</v>
      </c>
      <c r="B7" s="1" t="s">
        <v>209</v>
      </c>
      <c r="C7" s="1" t="s">
        <v>140</v>
      </c>
      <c r="D7" s="1" t="s">
        <v>273</v>
      </c>
      <c r="E7" s="1" t="s">
        <v>278</v>
      </c>
      <c r="F7" s="1" t="s">
        <v>294</v>
      </c>
      <c r="G7" s="1" t="s">
        <v>224</v>
      </c>
      <c r="H7" s="1" t="s">
        <v>339</v>
      </c>
      <c r="I7" s="1" t="s">
        <v>143</v>
      </c>
      <c r="J7" s="1" t="s">
        <v>296</v>
      </c>
      <c r="K7" s="1" t="s">
        <v>355</v>
      </c>
      <c r="L7" s="1" t="s">
        <v>181</v>
      </c>
      <c r="M7" s="1" t="s">
        <v>377</v>
      </c>
      <c r="N7" s="1" t="s">
        <v>381</v>
      </c>
      <c r="O7" s="1" t="s">
        <v>366</v>
      </c>
      <c r="P7" s="1" t="s">
        <v>381</v>
      </c>
      <c r="Q7" s="1" t="s">
        <v>286</v>
      </c>
      <c r="R7" s="1" t="s">
        <v>299</v>
      </c>
    </row>
    <row r="8" spans="1:18" ht="15" customHeight="1" x14ac:dyDescent="0.2">
      <c r="A8" s="1" t="s">
        <v>182</v>
      </c>
      <c r="B8" s="1" t="s">
        <v>210</v>
      </c>
      <c r="C8" s="1" t="s">
        <v>141</v>
      </c>
      <c r="D8" s="1" t="s">
        <v>247</v>
      </c>
      <c r="E8" s="1" t="s">
        <v>279</v>
      </c>
      <c r="F8" s="1" t="s">
        <v>248</v>
      </c>
      <c r="G8" s="1" t="s">
        <v>330</v>
      </c>
      <c r="H8" s="1" t="s">
        <v>340</v>
      </c>
      <c r="I8" s="1" t="s">
        <v>351</v>
      </c>
      <c r="J8" s="1" t="s">
        <v>209</v>
      </c>
      <c r="K8" s="1" t="s">
        <v>371</v>
      </c>
      <c r="L8" s="1" t="s">
        <v>374</v>
      </c>
      <c r="M8" s="1" t="s">
        <v>378</v>
      </c>
      <c r="N8" s="1" t="s">
        <v>366</v>
      </c>
      <c r="O8" s="1" t="s">
        <v>257</v>
      </c>
      <c r="P8" s="1" t="s">
        <v>366</v>
      </c>
      <c r="Q8" s="1" t="s">
        <v>240</v>
      </c>
      <c r="R8" s="1" t="s">
        <v>301</v>
      </c>
    </row>
    <row r="9" spans="1:18" x14ac:dyDescent="0.2">
      <c r="A9" s="1" t="s">
        <v>183</v>
      </c>
      <c r="B9" s="1" t="s">
        <v>211</v>
      </c>
      <c r="C9" s="1" t="s">
        <v>142</v>
      </c>
      <c r="D9" s="1" t="s">
        <v>248</v>
      </c>
      <c r="E9" s="1" t="s">
        <v>211</v>
      </c>
      <c r="F9" s="1" t="s">
        <v>295</v>
      </c>
      <c r="G9" s="1" t="s">
        <v>181</v>
      </c>
      <c r="H9" s="1" t="s">
        <v>347</v>
      </c>
      <c r="I9" s="1" t="s">
        <v>255</v>
      </c>
      <c r="J9" s="1" t="s">
        <v>350</v>
      </c>
      <c r="K9" s="1" t="s">
        <v>155</v>
      </c>
      <c r="L9" s="1" t="s">
        <v>199</v>
      </c>
      <c r="M9" s="1" t="s">
        <v>164</v>
      </c>
      <c r="N9" s="1" t="s">
        <v>257</v>
      </c>
      <c r="O9" s="1" t="s">
        <v>382</v>
      </c>
      <c r="P9" s="1" t="s">
        <v>257</v>
      </c>
      <c r="R9" s="1" t="s">
        <v>311</v>
      </c>
    </row>
    <row r="10" spans="1:18" x14ac:dyDescent="0.2">
      <c r="A10" s="1" t="s">
        <v>184</v>
      </c>
      <c r="B10" s="1" t="s">
        <v>212</v>
      </c>
      <c r="C10" s="1" t="s">
        <v>143</v>
      </c>
      <c r="D10" s="1" t="s">
        <v>140</v>
      </c>
      <c r="E10" s="1" t="s">
        <v>249</v>
      </c>
      <c r="F10" s="1" t="s">
        <v>296</v>
      </c>
      <c r="G10" s="1" t="s">
        <v>185</v>
      </c>
      <c r="H10" s="1" t="s">
        <v>341</v>
      </c>
      <c r="I10" s="1" t="s">
        <v>219</v>
      </c>
      <c r="J10" s="1" t="s">
        <v>213</v>
      </c>
      <c r="K10" s="1" t="s">
        <v>229</v>
      </c>
      <c r="L10" s="1" t="s">
        <v>201</v>
      </c>
      <c r="M10" s="1" t="s">
        <v>202</v>
      </c>
      <c r="N10" s="1" t="s">
        <v>382</v>
      </c>
      <c r="O10" s="1" t="s">
        <v>383</v>
      </c>
      <c r="P10" s="1" t="s">
        <v>382</v>
      </c>
      <c r="R10" s="1" t="s">
        <v>151</v>
      </c>
    </row>
    <row r="11" spans="1:18" x14ac:dyDescent="0.2">
      <c r="A11" s="1" t="s">
        <v>185</v>
      </c>
      <c r="B11" s="1" t="s">
        <v>213</v>
      </c>
      <c r="C11" s="1" t="s">
        <v>144</v>
      </c>
      <c r="D11" s="1" t="s">
        <v>209</v>
      </c>
      <c r="E11" s="1" t="s">
        <v>280</v>
      </c>
      <c r="F11" s="1" t="s">
        <v>297</v>
      </c>
      <c r="G11" s="1" t="s">
        <v>189</v>
      </c>
      <c r="H11" s="1" t="s">
        <v>215</v>
      </c>
      <c r="I11" s="1" t="s">
        <v>329</v>
      </c>
      <c r="J11" s="1" t="s">
        <v>219</v>
      </c>
      <c r="K11" s="1" t="s">
        <v>158</v>
      </c>
      <c r="M11" s="1" t="s">
        <v>346</v>
      </c>
      <c r="N11" s="1" t="s">
        <v>383</v>
      </c>
      <c r="O11" s="1" t="s">
        <v>384</v>
      </c>
      <c r="P11" s="1" t="s">
        <v>383</v>
      </c>
      <c r="R11" s="1" t="s">
        <v>316</v>
      </c>
    </row>
    <row r="12" spans="1:18" x14ac:dyDescent="0.2">
      <c r="A12" s="1" t="s">
        <v>186</v>
      </c>
      <c r="B12" s="1" t="s">
        <v>214</v>
      </c>
      <c r="C12" s="1" t="s">
        <v>145</v>
      </c>
      <c r="D12" s="1" t="s">
        <v>211</v>
      </c>
      <c r="E12" s="1" t="s">
        <v>281</v>
      </c>
      <c r="F12" s="1" t="s">
        <v>298</v>
      </c>
      <c r="G12" s="1" t="s">
        <v>333</v>
      </c>
      <c r="H12" s="1" t="s">
        <v>342</v>
      </c>
      <c r="I12" s="1" t="s">
        <v>342</v>
      </c>
      <c r="J12" s="1" t="s">
        <v>222</v>
      </c>
      <c r="K12" s="1" t="s">
        <v>321</v>
      </c>
      <c r="N12" s="1" t="s">
        <v>329</v>
      </c>
      <c r="O12" s="1" t="s">
        <v>385</v>
      </c>
      <c r="P12" s="1" t="s">
        <v>384</v>
      </c>
    </row>
    <row r="13" spans="1:18" x14ac:dyDescent="0.2">
      <c r="A13" s="1" t="s">
        <v>187</v>
      </c>
      <c r="B13" s="1" t="s">
        <v>178</v>
      </c>
      <c r="C13" s="1" t="s">
        <v>146</v>
      </c>
      <c r="D13" s="1" t="s">
        <v>249</v>
      </c>
      <c r="E13" s="1" t="s">
        <v>282</v>
      </c>
      <c r="F13" s="1" t="s">
        <v>277</v>
      </c>
      <c r="G13" s="1" t="s">
        <v>331</v>
      </c>
      <c r="H13" s="1" t="s">
        <v>343</v>
      </c>
      <c r="I13" s="1" t="s">
        <v>352</v>
      </c>
      <c r="J13" s="1" t="s">
        <v>223</v>
      </c>
      <c r="K13" s="1" t="s">
        <v>368</v>
      </c>
      <c r="N13" s="1" t="s">
        <v>384</v>
      </c>
      <c r="O13" s="1" t="s">
        <v>154</v>
      </c>
      <c r="P13" s="1" t="s">
        <v>385</v>
      </c>
    </row>
    <row r="14" spans="1:18" x14ac:dyDescent="0.2">
      <c r="A14" s="1" t="s">
        <v>188</v>
      </c>
      <c r="B14" s="1" t="s">
        <v>145</v>
      </c>
      <c r="C14" s="1" t="s">
        <v>147</v>
      </c>
      <c r="D14" s="1" t="s">
        <v>250</v>
      </c>
      <c r="E14" s="1" t="s">
        <v>213</v>
      </c>
      <c r="F14" s="1" t="s">
        <v>142</v>
      </c>
      <c r="G14" s="1" t="s">
        <v>201</v>
      </c>
      <c r="H14" s="1" t="s">
        <v>344</v>
      </c>
      <c r="I14" s="1" t="s">
        <v>311</v>
      </c>
      <c r="J14" s="1" t="s">
        <v>181</v>
      </c>
      <c r="K14" s="1" t="s">
        <v>267</v>
      </c>
      <c r="N14" s="1" t="s">
        <v>385</v>
      </c>
      <c r="O14" s="1" t="s">
        <v>187</v>
      </c>
      <c r="P14" s="1" t="s">
        <v>154</v>
      </c>
    </row>
    <row r="15" spans="1:18" x14ac:dyDescent="0.2">
      <c r="A15" s="1" t="s">
        <v>189</v>
      </c>
      <c r="B15" s="1" t="s">
        <v>215</v>
      </c>
      <c r="C15" s="1" t="s">
        <v>148</v>
      </c>
      <c r="D15" s="1" t="s">
        <v>251</v>
      </c>
      <c r="E15" s="1" t="s">
        <v>178</v>
      </c>
      <c r="F15" s="1" t="s">
        <v>299</v>
      </c>
      <c r="G15" s="1" t="s">
        <v>332</v>
      </c>
      <c r="H15" s="1" t="s">
        <v>183</v>
      </c>
      <c r="I15" s="1" t="s">
        <v>353</v>
      </c>
      <c r="J15" s="1" t="s">
        <v>312</v>
      </c>
      <c r="K15" s="1" t="s">
        <v>369</v>
      </c>
      <c r="N15" s="1" t="s">
        <v>154</v>
      </c>
      <c r="O15" s="1" t="s">
        <v>386</v>
      </c>
      <c r="P15" s="1" t="s">
        <v>187</v>
      </c>
    </row>
    <row r="16" spans="1:18" x14ac:dyDescent="0.2">
      <c r="A16" s="1" t="s">
        <v>190</v>
      </c>
      <c r="B16" s="1" t="s">
        <v>216</v>
      </c>
      <c r="C16" s="1" t="s">
        <v>149</v>
      </c>
      <c r="D16" s="1" t="s">
        <v>252</v>
      </c>
      <c r="E16" s="1" t="s">
        <v>252</v>
      </c>
      <c r="F16" s="1" t="s">
        <v>300</v>
      </c>
      <c r="G16" s="1" t="s">
        <v>167</v>
      </c>
      <c r="H16" s="1" t="s">
        <v>229</v>
      </c>
      <c r="I16" s="1" t="s">
        <v>354</v>
      </c>
      <c r="J16" s="1" t="s">
        <v>155</v>
      </c>
      <c r="K16" s="1" t="s">
        <v>286</v>
      </c>
      <c r="N16" s="1" t="s">
        <v>187</v>
      </c>
      <c r="O16" s="1" t="s">
        <v>387</v>
      </c>
      <c r="P16" s="1" t="s">
        <v>386</v>
      </c>
    </row>
    <row r="17" spans="1:16" x14ac:dyDescent="0.2">
      <c r="A17" s="1" t="s">
        <v>191</v>
      </c>
      <c r="B17" s="1" t="s">
        <v>217</v>
      </c>
      <c r="C17" s="1" t="s">
        <v>150</v>
      </c>
      <c r="D17" s="1" t="s">
        <v>253</v>
      </c>
      <c r="E17" s="1" t="s">
        <v>256</v>
      </c>
      <c r="F17" s="1" t="s">
        <v>301</v>
      </c>
      <c r="G17" s="1" t="s">
        <v>167</v>
      </c>
      <c r="H17" s="1" t="s">
        <v>158</v>
      </c>
      <c r="I17" s="1" t="s">
        <v>227</v>
      </c>
      <c r="J17" s="1" t="s">
        <v>315</v>
      </c>
      <c r="K17" s="1" t="s">
        <v>370</v>
      </c>
      <c r="N17" s="1" t="s">
        <v>386</v>
      </c>
      <c r="O17" s="1" t="s">
        <v>190</v>
      </c>
      <c r="P17" s="1" t="s">
        <v>387</v>
      </c>
    </row>
    <row r="18" spans="1:16" x14ac:dyDescent="0.2">
      <c r="A18" s="1" t="s">
        <v>161</v>
      </c>
      <c r="B18" s="1" t="s">
        <v>218</v>
      </c>
      <c r="C18" s="1" t="s">
        <v>151</v>
      </c>
      <c r="D18" s="1" t="s">
        <v>254</v>
      </c>
      <c r="E18" s="1" t="s">
        <v>217</v>
      </c>
      <c r="F18" s="1" t="s">
        <v>302</v>
      </c>
      <c r="H18" s="1" t="s">
        <v>161</v>
      </c>
      <c r="I18" s="1" t="s">
        <v>355</v>
      </c>
      <c r="J18" s="1" t="s">
        <v>190</v>
      </c>
      <c r="K18" s="1" t="s">
        <v>166</v>
      </c>
      <c r="N18" s="1" t="s">
        <v>387</v>
      </c>
      <c r="O18" s="1" t="s">
        <v>165</v>
      </c>
      <c r="P18" s="1" t="s">
        <v>190</v>
      </c>
    </row>
    <row r="19" spans="1:16" x14ac:dyDescent="0.2">
      <c r="A19" s="1" t="s">
        <v>192</v>
      </c>
      <c r="B19" s="1" t="s">
        <v>219</v>
      </c>
      <c r="C19" s="1" t="s">
        <v>152</v>
      </c>
      <c r="D19" s="1" t="s">
        <v>255</v>
      </c>
      <c r="E19" s="1" t="s">
        <v>260</v>
      </c>
      <c r="F19" s="1" t="s">
        <v>303</v>
      </c>
      <c r="H19" s="1" t="s">
        <v>345</v>
      </c>
      <c r="I19" s="1" t="s">
        <v>321</v>
      </c>
      <c r="J19" s="1" t="s">
        <v>160</v>
      </c>
      <c r="K19" s="1" t="s">
        <v>372</v>
      </c>
      <c r="N19" s="1" t="s">
        <v>377</v>
      </c>
      <c r="P19" s="1" t="s">
        <v>165</v>
      </c>
    </row>
    <row r="20" spans="1:16" x14ac:dyDescent="0.2">
      <c r="A20" s="1" t="s">
        <v>193</v>
      </c>
      <c r="B20" s="1" t="s">
        <v>220</v>
      </c>
      <c r="C20" s="1" t="s">
        <v>153</v>
      </c>
      <c r="D20" s="1" t="s">
        <v>256</v>
      </c>
      <c r="E20" s="1" t="s">
        <v>219</v>
      </c>
      <c r="F20" s="1" t="s">
        <v>304</v>
      </c>
      <c r="H20" s="1" t="s">
        <v>195</v>
      </c>
      <c r="I20" s="1" t="s">
        <v>356</v>
      </c>
      <c r="J20" s="1" t="s">
        <v>199</v>
      </c>
      <c r="K20" s="1" t="s">
        <v>169</v>
      </c>
      <c r="N20" s="1" t="s">
        <v>200</v>
      </c>
    </row>
    <row r="21" spans="1:16" x14ac:dyDescent="0.2">
      <c r="A21" s="1" t="s">
        <v>194</v>
      </c>
      <c r="B21" s="1" t="s">
        <v>221</v>
      </c>
      <c r="C21" s="1" t="s">
        <v>154</v>
      </c>
      <c r="D21" s="1" t="s">
        <v>257</v>
      </c>
      <c r="E21" s="1" t="s">
        <v>150</v>
      </c>
      <c r="F21" s="1" t="s">
        <v>305</v>
      </c>
      <c r="H21" s="1" t="s">
        <v>231</v>
      </c>
      <c r="I21" s="1" t="s">
        <v>345</v>
      </c>
      <c r="J21" s="1" t="s">
        <v>364</v>
      </c>
      <c r="N21" s="1" t="s">
        <v>378</v>
      </c>
    </row>
    <row r="22" spans="1:16" x14ac:dyDescent="0.2">
      <c r="A22" s="1" t="s">
        <v>195</v>
      </c>
      <c r="B22" s="1" t="s">
        <v>180</v>
      </c>
      <c r="C22" s="1" t="s">
        <v>155</v>
      </c>
      <c r="D22" s="1" t="s">
        <v>216</v>
      </c>
      <c r="E22" s="1" t="s">
        <v>283</v>
      </c>
      <c r="F22" s="1" t="s">
        <v>306</v>
      </c>
      <c r="H22" s="1" t="s">
        <v>201</v>
      </c>
      <c r="I22" s="1" t="s">
        <v>357</v>
      </c>
      <c r="N22" s="1" t="s">
        <v>388</v>
      </c>
    </row>
    <row r="23" spans="1:16" x14ac:dyDescent="0.2">
      <c r="A23" s="1" t="s">
        <v>196</v>
      </c>
      <c r="B23" s="1" t="s">
        <v>222</v>
      </c>
      <c r="C23" s="1" t="s">
        <v>156</v>
      </c>
      <c r="D23" s="1" t="s">
        <v>274</v>
      </c>
      <c r="E23" s="1" t="s">
        <v>227</v>
      </c>
      <c r="F23" s="1" t="s">
        <v>307</v>
      </c>
      <c r="H23" s="1" t="s">
        <v>203</v>
      </c>
      <c r="I23" s="1" t="s">
        <v>231</v>
      </c>
    </row>
    <row r="24" spans="1:16" x14ac:dyDescent="0.2">
      <c r="A24" s="1" t="s">
        <v>197</v>
      </c>
      <c r="B24" s="1" t="s">
        <v>223</v>
      </c>
      <c r="C24" s="1" t="s">
        <v>157</v>
      </c>
      <c r="D24" s="1" t="s">
        <v>258</v>
      </c>
      <c r="E24" s="1" t="s">
        <v>187</v>
      </c>
      <c r="F24" s="1" t="s">
        <v>219</v>
      </c>
      <c r="H24" s="1" t="s">
        <v>346</v>
      </c>
      <c r="I24" s="1" t="s">
        <v>201</v>
      </c>
    </row>
    <row r="25" spans="1:16" x14ac:dyDescent="0.2">
      <c r="A25" s="1" t="s">
        <v>198</v>
      </c>
      <c r="B25" s="1" t="s">
        <v>224</v>
      </c>
      <c r="C25" s="1" t="s">
        <v>158</v>
      </c>
      <c r="D25" s="1" t="s">
        <v>259</v>
      </c>
      <c r="E25" s="1" t="s">
        <v>267</v>
      </c>
      <c r="F25" s="1" t="s">
        <v>221</v>
      </c>
      <c r="H25" s="1" t="s">
        <v>205</v>
      </c>
      <c r="I25" s="1" t="s">
        <v>358</v>
      </c>
    </row>
    <row r="26" spans="1:16" x14ac:dyDescent="0.2">
      <c r="A26" s="1" t="s">
        <v>199</v>
      </c>
      <c r="B26" s="1" t="s">
        <v>241</v>
      </c>
      <c r="C26" s="1" t="s">
        <v>159</v>
      </c>
      <c r="D26" s="1" t="s">
        <v>260</v>
      </c>
      <c r="E26" s="1" t="s">
        <v>284</v>
      </c>
      <c r="F26" s="1" t="s">
        <v>222</v>
      </c>
      <c r="I26" s="1" t="s">
        <v>359</v>
      </c>
    </row>
    <row r="27" spans="1:16" x14ac:dyDescent="0.2">
      <c r="A27" s="1" t="s">
        <v>200</v>
      </c>
      <c r="B27" s="1" t="s">
        <v>149</v>
      </c>
      <c r="C27" s="1" t="s">
        <v>160</v>
      </c>
      <c r="D27" s="1" t="s">
        <v>261</v>
      </c>
      <c r="E27" s="1" t="s">
        <v>285</v>
      </c>
      <c r="F27" s="1" t="s">
        <v>223</v>
      </c>
      <c r="I27" s="1" t="s">
        <v>360</v>
      </c>
    </row>
    <row r="28" spans="1:16" x14ac:dyDescent="0.2">
      <c r="A28" s="1" t="s">
        <v>201</v>
      </c>
      <c r="B28" s="1" t="s">
        <v>225</v>
      </c>
      <c r="C28" s="1" t="s">
        <v>161</v>
      </c>
      <c r="D28" s="1" t="s">
        <v>262</v>
      </c>
      <c r="E28" s="1" t="s">
        <v>286</v>
      </c>
      <c r="F28" s="1" t="s">
        <v>308</v>
      </c>
    </row>
    <row r="29" spans="1:16" x14ac:dyDescent="0.2">
      <c r="A29" s="1" t="s">
        <v>202</v>
      </c>
      <c r="B29" s="1" t="s">
        <v>226</v>
      </c>
      <c r="C29" s="1" t="s">
        <v>162</v>
      </c>
      <c r="D29" s="1" t="s">
        <v>180</v>
      </c>
      <c r="E29" s="1" t="s">
        <v>287</v>
      </c>
      <c r="F29" s="1" t="s">
        <v>309</v>
      </c>
    </row>
    <row r="30" spans="1:16" x14ac:dyDescent="0.2">
      <c r="A30" s="1" t="s">
        <v>203</v>
      </c>
      <c r="B30" s="1" t="s">
        <v>150</v>
      </c>
      <c r="C30" s="1" t="s">
        <v>163</v>
      </c>
      <c r="D30" s="1" t="s">
        <v>181</v>
      </c>
      <c r="E30" s="1" t="s">
        <v>237</v>
      </c>
      <c r="F30" s="1" t="s">
        <v>310</v>
      </c>
    </row>
    <row r="31" spans="1:16" x14ac:dyDescent="0.2">
      <c r="A31" s="1" t="s">
        <v>204</v>
      </c>
      <c r="B31" s="1" t="s">
        <v>227</v>
      </c>
      <c r="C31" s="1" t="s">
        <v>164</v>
      </c>
      <c r="D31" s="1" t="s">
        <v>149</v>
      </c>
      <c r="E31" s="1" t="s">
        <v>288</v>
      </c>
      <c r="F31" s="1" t="s">
        <v>311</v>
      </c>
    </row>
    <row r="32" spans="1:16" x14ac:dyDescent="0.2">
      <c r="A32" s="1" t="s">
        <v>205</v>
      </c>
      <c r="B32" s="1" t="s">
        <v>185</v>
      </c>
      <c r="C32" s="1" t="s">
        <v>165</v>
      </c>
      <c r="D32" s="1" t="s">
        <v>275</v>
      </c>
      <c r="E32" s="1" t="s">
        <v>289</v>
      </c>
      <c r="F32" s="1" t="s">
        <v>312</v>
      </c>
    </row>
    <row r="33" spans="2:6" x14ac:dyDescent="0.2">
      <c r="B33" s="1" t="s">
        <v>152</v>
      </c>
      <c r="C33" s="1" t="s">
        <v>166</v>
      </c>
      <c r="D33" s="1" t="s">
        <v>226</v>
      </c>
      <c r="E33" s="1" t="s">
        <v>290</v>
      </c>
      <c r="F33" s="1" t="s">
        <v>313</v>
      </c>
    </row>
    <row r="34" spans="2:6" x14ac:dyDescent="0.2">
      <c r="B34" s="1" t="s">
        <v>186</v>
      </c>
      <c r="C34" s="1" t="s">
        <v>167</v>
      </c>
      <c r="D34" s="1" t="s">
        <v>263</v>
      </c>
      <c r="F34" s="1" t="s">
        <v>314</v>
      </c>
    </row>
    <row r="35" spans="2:6" x14ac:dyDescent="0.2">
      <c r="B35" s="1" t="s">
        <v>228</v>
      </c>
      <c r="C35" s="1" t="s">
        <v>168</v>
      </c>
      <c r="D35" s="1" t="s">
        <v>264</v>
      </c>
      <c r="F35" s="1" t="s">
        <v>152</v>
      </c>
    </row>
    <row r="36" spans="2:6" x14ac:dyDescent="0.2">
      <c r="B36" s="1" t="s">
        <v>229</v>
      </c>
      <c r="C36" s="1" t="s">
        <v>169</v>
      </c>
      <c r="D36" s="1" t="s">
        <v>265</v>
      </c>
      <c r="F36" s="1" t="s">
        <v>155</v>
      </c>
    </row>
    <row r="37" spans="2:6" x14ac:dyDescent="0.2">
      <c r="B37" s="1" t="s">
        <v>159</v>
      </c>
      <c r="D37" s="1" t="s">
        <v>227</v>
      </c>
      <c r="F37" s="1" t="s">
        <v>315</v>
      </c>
    </row>
    <row r="38" spans="2:6" x14ac:dyDescent="0.2">
      <c r="B38" s="1" t="s">
        <v>161</v>
      </c>
      <c r="D38" s="1" t="s">
        <v>184</v>
      </c>
      <c r="F38" s="1" t="s">
        <v>190</v>
      </c>
    </row>
    <row r="39" spans="2:6" x14ac:dyDescent="0.2">
      <c r="B39" s="1" t="s">
        <v>196</v>
      </c>
      <c r="D39" s="1" t="s">
        <v>191</v>
      </c>
      <c r="F39" s="1" t="s">
        <v>316</v>
      </c>
    </row>
    <row r="40" spans="2:6" x14ac:dyDescent="0.2">
      <c r="B40" s="1" t="s">
        <v>199</v>
      </c>
      <c r="D40" s="1" t="s">
        <v>276</v>
      </c>
      <c r="F40" s="1" t="s">
        <v>317</v>
      </c>
    </row>
    <row r="41" spans="2:6" x14ac:dyDescent="0.2">
      <c r="B41" s="1" t="s">
        <v>230</v>
      </c>
      <c r="D41" s="1" t="s">
        <v>266</v>
      </c>
      <c r="F41" s="1" t="s">
        <v>318</v>
      </c>
    </row>
    <row r="42" spans="2:6" x14ac:dyDescent="0.2">
      <c r="B42" s="1" t="s">
        <v>231</v>
      </c>
      <c r="D42" s="1" t="s">
        <v>267</v>
      </c>
      <c r="F42" s="1" t="s">
        <v>319</v>
      </c>
    </row>
    <row r="43" spans="2:6" x14ac:dyDescent="0.2">
      <c r="B43" s="1" t="s">
        <v>232</v>
      </c>
      <c r="D43" s="1" t="s">
        <v>196</v>
      </c>
      <c r="F43" s="1" t="s">
        <v>159</v>
      </c>
    </row>
    <row r="44" spans="2:6" x14ac:dyDescent="0.2">
      <c r="B44" s="1" t="s">
        <v>233</v>
      </c>
      <c r="D44" s="1" t="s">
        <v>268</v>
      </c>
      <c r="F44" s="1" t="s">
        <v>160</v>
      </c>
    </row>
    <row r="45" spans="2:6" x14ac:dyDescent="0.2">
      <c r="B45" s="1" t="s">
        <v>234</v>
      </c>
      <c r="D45" s="1" t="s">
        <v>199</v>
      </c>
      <c r="F45" s="1" t="s">
        <v>161</v>
      </c>
    </row>
    <row r="46" spans="2:6" x14ac:dyDescent="0.2">
      <c r="B46" s="1" t="s">
        <v>235</v>
      </c>
      <c r="D46" s="1" t="s">
        <v>269</v>
      </c>
      <c r="F46" s="1" t="s">
        <v>162</v>
      </c>
    </row>
    <row r="47" spans="2:6" x14ac:dyDescent="0.2">
      <c r="B47" s="1" t="s">
        <v>236</v>
      </c>
      <c r="D47" s="1" t="s">
        <v>201</v>
      </c>
      <c r="F47" s="1" t="s">
        <v>320</v>
      </c>
    </row>
    <row r="48" spans="2:6" x14ac:dyDescent="0.2">
      <c r="B48" s="1" t="s">
        <v>237</v>
      </c>
      <c r="D48" s="1" t="s">
        <v>270</v>
      </c>
      <c r="F48" s="1" t="s">
        <v>321</v>
      </c>
    </row>
    <row r="49" spans="2:6" x14ac:dyDescent="0.2">
      <c r="B49" s="1" t="s">
        <v>238</v>
      </c>
      <c r="D49" s="1" t="s">
        <v>271</v>
      </c>
      <c r="F49" s="1" t="s">
        <v>322</v>
      </c>
    </row>
    <row r="50" spans="2:6" x14ac:dyDescent="0.2">
      <c r="B50" s="1" t="s">
        <v>239</v>
      </c>
      <c r="D50" s="1" t="s">
        <v>272</v>
      </c>
      <c r="F50" s="1" t="s">
        <v>323</v>
      </c>
    </row>
    <row r="51" spans="2:6" x14ac:dyDescent="0.2">
      <c r="B51" s="1" t="s">
        <v>240</v>
      </c>
      <c r="F51" s="1" t="s">
        <v>199</v>
      </c>
    </row>
    <row r="52" spans="2:6" x14ac:dyDescent="0.2">
      <c r="F52" s="1" t="s">
        <v>324</v>
      </c>
    </row>
    <row r="53" spans="2:6" x14ac:dyDescent="0.2">
      <c r="F53" s="1" t="s">
        <v>231</v>
      </c>
    </row>
    <row r="54" spans="2:6" x14ac:dyDescent="0.2">
      <c r="F54" s="1" t="s">
        <v>286</v>
      </c>
    </row>
    <row r="55" spans="2:6" x14ac:dyDescent="0.2">
      <c r="F55" s="1" t="s">
        <v>236</v>
      </c>
    </row>
    <row r="56" spans="2:6" x14ac:dyDescent="0.2">
      <c r="F56" s="1" t="s">
        <v>325</v>
      </c>
    </row>
    <row r="57" spans="2:6" x14ac:dyDescent="0.2">
      <c r="F57" s="1" t="s">
        <v>237</v>
      </c>
    </row>
    <row r="58" spans="2:6" x14ac:dyDescent="0.2">
      <c r="F58" s="1" t="s">
        <v>203</v>
      </c>
    </row>
    <row r="59" spans="2:6" x14ac:dyDescent="0.2">
      <c r="F59" s="1" t="s">
        <v>326</v>
      </c>
    </row>
    <row r="60" spans="2:6" x14ac:dyDescent="0.2">
      <c r="F60" s="1" t="s">
        <v>205</v>
      </c>
    </row>
  </sheetData>
  <pageMargins left="0.7" right="0.7" top="0.75" bottom="0.75" header="0.3" footer="0.3"/>
  <pageSetup paperSize="9" orientation="portrait" horizontalDpi="4294967293" verticalDpi="0" r:id="rId1"/>
  <tableParts count="18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4"/>
  <sheetViews>
    <sheetView workbookViewId="0"/>
  </sheetViews>
  <sheetFormatPr defaultColWidth="9.140625" defaultRowHeight="12.75" x14ac:dyDescent="0.2"/>
  <cols>
    <col min="1" max="1" width="20.28515625" style="1" bestFit="1" customWidth="1"/>
    <col min="2" max="2" width="1.5703125" style="1" customWidth="1"/>
    <col min="3" max="3" width="9.140625" style="1"/>
    <col min="4" max="4" width="43.140625" style="1" bestFit="1" customWidth="1"/>
    <col min="5" max="5" width="4.28515625" style="1" customWidth="1"/>
    <col min="6" max="6" width="9.140625" style="1"/>
    <col min="7" max="7" width="23.42578125" style="1" bestFit="1" customWidth="1"/>
    <col min="8" max="8" width="3.140625" style="1" customWidth="1"/>
    <col min="9" max="9" width="9.140625" style="1"/>
    <col min="10" max="10" width="3.28515625" style="1" customWidth="1"/>
    <col min="11" max="11" width="10.42578125" style="5" customWidth="1"/>
    <col min="12" max="12" width="3.85546875" style="1" customWidth="1"/>
    <col min="13" max="13" width="12" style="1" bestFit="1" customWidth="1"/>
    <col min="14" max="14" width="2.7109375" style="1" customWidth="1"/>
    <col min="15" max="15" width="19.140625" style="1" bestFit="1" customWidth="1"/>
    <col min="16" max="22" width="15.7109375" style="1" customWidth="1"/>
    <col min="23" max="23" width="9.140625" style="1"/>
    <col min="24" max="26" width="11.28515625" style="1" customWidth="1"/>
    <col min="27" max="27" width="11.42578125" style="1" bestFit="1" customWidth="1"/>
    <col min="28" max="28" width="19.28515625" style="1" bestFit="1" customWidth="1"/>
    <col min="29" max="29" width="11.42578125" style="1" bestFit="1" customWidth="1"/>
    <col min="30" max="30" width="15.5703125" style="1" bestFit="1" customWidth="1"/>
    <col min="31" max="31" width="17.28515625" style="1" bestFit="1" customWidth="1"/>
    <col min="32" max="16384" width="9.140625" style="1"/>
  </cols>
  <sheetData>
    <row r="1" spans="1:31" x14ac:dyDescent="0.2">
      <c r="A1" s="3" t="s">
        <v>788</v>
      </c>
      <c r="C1" s="3" t="s">
        <v>56</v>
      </c>
      <c r="D1" s="3" t="s">
        <v>57</v>
      </c>
      <c r="F1" s="3" t="s">
        <v>133</v>
      </c>
      <c r="G1" s="3" t="s">
        <v>134</v>
      </c>
      <c r="I1" s="1" t="s">
        <v>28</v>
      </c>
      <c r="J1" s="1" t="s">
        <v>395</v>
      </c>
      <c r="K1" s="5">
        <v>2017</v>
      </c>
      <c r="M1" s="1" t="s">
        <v>396</v>
      </c>
      <c r="O1" s="1" t="s">
        <v>399</v>
      </c>
      <c r="P1" s="1" t="s">
        <v>400</v>
      </c>
      <c r="Q1" s="1" t="s">
        <v>401</v>
      </c>
      <c r="R1" s="1" t="s">
        <v>402</v>
      </c>
      <c r="S1" s="1" t="s">
        <v>403</v>
      </c>
      <c r="T1" s="1" t="s">
        <v>404</v>
      </c>
      <c r="U1" s="1" t="s">
        <v>405</v>
      </c>
      <c r="V1" s="1" t="s">
        <v>406</v>
      </c>
      <c r="X1" s="1" t="s">
        <v>410</v>
      </c>
      <c r="Y1" s="1" t="s">
        <v>411</v>
      </c>
      <c r="Z1" s="1" t="s">
        <v>412</v>
      </c>
      <c r="AA1" s="1" t="s">
        <v>413</v>
      </c>
      <c r="AB1" s="1" t="s">
        <v>414</v>
      </c>
      <c r="AC1" s="1" t="s">
        <v>415</v>
      </c>
      <c r="AD1" s="1" t="s">
        <v>416</v>
      </c>
      <c r="AE1" s="1" t="s">
        <v>417</v>
      </c>
    </row>
    <row r="2" spans="1:31" ht="15" customHeight="1" x14ac:dyDescent="0.2">
      <c r="A2" s="1" t="s">
        <v>661</v>
      </c>
      <c r="C2" s="1" t="s">
        <v>58</v>
      </c>
      <c r="D2" s="2" t="s">
        <v>662</v>
      </c>
      <c r="F2" s="1" t="s">
        <v>103</v>
      </c>
      <c r="G2" s="1" t="s">
        <v>662</v>
      </c>
      <c r="I2" s="1" t="s">
        <v>170</v>
      </c>
      <c r="K2" s="5">
        <v>2018</v>
      </c>
      <c r="M2" s="1" t="s">
        <v>663</v>
      </c>
      <c r="O2" s="6" t="s">
        <v>664</v>
      </c>
      <c r="P2" s="6" t="s">
        <v>665</v>
      </c>
      <c r="Q2" s="6" t="s">
        <v>666</v>
      </c>
      <c r="R2" s="6" t="s">
        <v>666</v>
      </c>
      <c r="S2" s="6" t="s">
        <v>666</v>
      </c>
      <c r="T2" s="6" t="s">
        <v>666</v>
      </c>
      <c r="U2" s="6" t="s">
        <v>666</v>
      </c>
      <c r="V2" s="6" t="s">
        <v>667</v>
      </c>
      <c r="W2" s="6"/>
      <c r="X2" s="127" t="s">
        <v>668</v>
      </c>
      <c r="Y2" s="127" t="s">
        <v>669</v>
      </c>
      <c r="Z2" s="127" t="s">
        <v>670</v>
      </c>
      <c r="AA2" s="127" t="s">
        <v>668</v>
      </c>
      <c r="AB2" s="127" t="s">
        <v>437</v>
      </c>
      <c r="AC2" s="127" t="s">
        <v>668</v>
      </c>
      <c r="AD2" s="127" t="s">
        <v>47</v>
      </c>
      <c r="AE2" s="127" t="s">
        <v>437</v>
      </c>
    </row>
    <row r="3" spans="1:31" ht="25.5" x14ac:dyDescent="0.2">
      <c r="A3" s="1" t="s">
        <v>671</v>
      </c>
      <c r="C3" s="1" t="s">
        <v>59</v>
      </c>
      <c r="D3" s="2" t="s">
        <v>672</v>
      </c>
      <c r="F3" s="1" t="s">
        <v>104</v>
      </c>
      <c r="G3" s="1" t="s">
        <v>673</v>
      </c>
      <c r="I3" s="1" t="s">
        <v>171</v>
      </c>
      <c r="K3" s="5">
        <v>2019</v>
      </c>
      <c r="O3" s="1" t="s">
        <v>408</v>
      </c>
      <c r="P3" s="1" t="s">
        <v>419</v>
      </c>
      <c r="Q3" s="1" t="s">
        <v>674</v>
      </c>
      <c r="R3" s="1" t="s">
        <v>674</v>
      </c>
      <c r="S3" s="1" t="s">
        <v>674</v>
      </c>
      <c r="T3" s="1" t="s">
        <v>674</v>
      </c>
      <c r="U3" s="1" t="s">
        <v>674</v>
      </c>
      <c r="V3" s="1" t="s">
        <v>664</v>
      </c>
      <c r="X3" s="127" t="s">
        <v>675</v>
      </c>
      <c r="Y3" s="127" t="s">
        <v>676</v>
      </c>
      <c r="Z3" s="127" t="s">
        <v>677</v>
      </c>
      <c r="AA3" s="127" t="s">
        <v>670</v>
      </c>
      <c r="AB3" s="127" t="s">
        <v>678</v>
      </c>
      <c r="AC3" s="127" t="s">
        <v>675</v>
      </c>
      <c r="AD3" s="127" t="s">
        <v>429</v>
      </c>
      <c r="AE3" s="127" t="s">
        <v>679</v>
      </c>
    </row>
    <row r="4" spans="1:31" ht="25.5" x14ac:dyDescent="0.2">
      <c r="A4" s="1" t="s">
        <v>680</v>
      </c>
      <c r="C4" s="1" t="s">
        <v>60</v>
      </c>
      <c r="D4" s="2" t="s">
        <v>681</v>
      </c>
      <c r="F4" s="1" t="s">
        <v>105</v>
      </c>
      <c r="G4" s="1" t="s">
        <v>682</v>
      </c>
      <c r="I4" s="1" t="s">
        <v>172</v>
      </c>
      <c r="K4" s="5">
        <v>2020</v>
      </c>
      <c r="O4" s="1" t="s">
        <v>420</v>
      </c>
      <c r="P4" s="1" t="s">
        <v>664</v>
      </c>
      <c r="Q4" s="1" t="s">
        <v>408</v>
      </c>
      <c r="R4" s="1" t="s">
        <v>408</v>
      </c>
      <c r="S4" s="1" t="s">
        <v>408</v>
      </c>
      <c r="T4" s="1" t="s">
        <v>408</v>
      </c>
      <c r="U4" s="1" t="s">
        <v>667</v>
      </c>
      <c r="V4" s="1" t="s">
        <v>683</v>
      </c>
      <c r="X4" s="127" t="s">
        <v>684</v>
      </c>
      <c r="Y4" s="127" t="s">
        <v>677</v>
      </c>
      <c r="Z4" s="127" t="s">
        <v>685</v>
      </c>
      <c r="AA4" s="127" t="s">
        <v>677</v>
      </c>
      <c r="AB4" s="127" t="s">
        <v>686</v>
      </c>
      <c r="AC4" s="127" t="s">
        <v>674</v>
      </c>
      <c r="AD4" s="127" t="s">
        <v>440</v>
      </c>
      <c r="AE4" s="127" t="s">
        <v>674</v>
      </c>
    </row>
    <row r="5" spans="1:31" ht="25.5" x14ac:dyDescent="0.2">
      <c r="A5" s="1" t="s">
        <v>687</v>
      </c>
      <c r="C5" s="1" t="s">
        <v>61</v>
      </c>
      <c r="D5" s="2" t="s">
        <v>688</v>
      </c>
      <c r="F5" s="1" t="s">
        <v>106</v>
      </c>
      <c r="G5" s="1" t="s">
        <v>689</v>
      </c>
      <c r="I5" s="1" t="s">
        <v>173</v>
      </c>
      <c r="K5" s="5">
        <v>2021</v>
      </c>
      <c r="P5" s="1" t="s">
        <v>408</v>
      </c>
      <c r="Q5" s="1" t="s">
        <v>667</v>
      </c>
      <c r="R5" s="1" t="s">
        <v>667</v>
      </c>
      <c r="S5" s="1" t="s">
        <v>667</v>
      </c>
      <c r="T5" s="1" t="s">
        <v>667</v>
      </c>
      <c r="U5" s="1" t="s">
        <v>426</v>
      </c>
      <c r="V5" s="1" t="s">
        <v>666</v>
      </c>
      <c r="X5" s="127" t="s">
        <v>431</v>
      </c>
      <c r="Y5" s="127" t="s">
        <v>685</v>
      </c>
      <c r="Z5" s="127" t="s">
        <v>690</v>
      </c>
      <c r="AA5" s="127" t="s">
        <v>685</v>
      </c>
      <c r="AB5" s="127" t="s">
        <v>691</v>
      </c>
      <c r="AC5" s="127" t="s">
        <v>670</v>
      </c>
      <c r="AD5" s="127" t="s">
        <v>674</v>
      </c>
      <c r="AE5" s="127" t="s">
        <v>677</v>
      </c>
    </row>
    <row r="6" spans="1:31" x14ac:dyDescent="0.2">
      <c r="A6" s="1" t="s">
        <v>692</v>
      </c>
      <c r="C6" s="1" t="s">
        <v>62</v>
      </c>
      <c r="D6" s="2" t="s">
        <v>693</v>
      </c>
      <c r="F6" s="1" t="s">
        <v>107</v>
      </c>
      <c r="G6" s="1" t="s">
        <v>694</v>
      </c>
      <c r="I6" s="1" t="s">
        <v>174</v>
      </c>
      <c r="K6" s="5">
        <v>2022</v>
      </c>
      <c r="P6" s="1" t="s">
        <v>420</v>
      </c>
      <c r="Q6" s="1" t="s">
        <v>695</v>
      </c>
      <c r="R6" s="1" t="s">
        <v>696</v>
      </c>
      <c r="S6" s="1" t="s">
        <v>426</v>
      </c>
      <c r="T6" s="1" t="s">
        <v>664</v>
      </c>
      <c r="U6" s="1" t="s">
        <v>428</v>
      </c>
      <c r="V6" s="1" t="s">
        <v>674</v>
      </c>
      <c r="X6" s="127" t="s">
        <v>690</v>
      </c>
      <c r="Y6" s="127" t="s">
        <v>690</v>
      </c>
      <c r="Z6" s="127" t="s">
        <v>666</v>
      </c>
      <c r="AA6" s="127" t="s">
        <v>666</v>
      </c>
      <c r="AB6" s="127" t="s">
        <v>670</v>
      </c>
      <c r="AC6" s="127"/>
      <c r="AD6" s="127" t="s">
        <v>441</v>
      </c>
      <c r="AE6" s="127" t="s">
        <v>666</v>
      </c>
    </row>
    <row r="7" spans="1:31" x14ac:dyDescent="0.2">
      <c r="A7" s="1" t="s">
        <v>697</v>
      </c>
      <c r="C7" s="1" t="s">
        <v>63</v>
      </c>
      <c r="D7" s="2" t="s">
        <v>698</v>
      </c>
      <c r="F7" s="1" t="s">
        <v>108</v>
      </c>
      <c r="G7" s="1" t="s">
        <v>699</v>
      </c>
      <c r="K7" s="5">
        <v>2023</v>
      </c>
      <c r="Q7" s="1" t="s">
        <v>700</v>
      </c>
      <c r="R7" s="1" t="s">
        <v>695</v>
      </c>
      <c r="S7" s="1" t="s">
        <v>701</v>
      </c>
      <c r="T7" s="1" t="s">
        <v>420</v>
      </c>
      <c r="V7" s="1" t="s">
        <v>420</v>
      </c>
      <c r="X7" s="127"/>
      <c r="Y7" s="127"/>
      <c r="Z7" s="127"/>
      <c r="AA7" s="127"/>
      <c r="AB7" s="127" t="s">
        <v>674</v>
      </c>
      <c r="AC7" s="127"/>
      <c r="AD7" s="127" t="s">
        <v>666</v>
      </c>
      <c r="AE7" s="127"/>
    </row>
    <row r="8" spans="1:31" ht="15" customHeight="1" x14ac:dyDescent="0.2">
      <c r="A8" s="1" t="s">
        <v>702</v>
      </c>
      <c r="C8" s="1" t="s">
        <v>8</v>
      </c>
      <c r="D8" s="2" t="s">
        <v>703</v>
      </c>
      <c r="F8" s="1" t="s">
        <v>109</v>
      </c>
      <c r="G8" s="1" t="s">
        <v>704</v>
      </c>
      <c r="K8" s="5">
        <v>2024</v>
      </c>
      <c r="R8" s="1" t="s">
        <v>700</v>
      </c>
      <c r="X8" s="127"/>
      <c r="Y8" s="127"/>
      <c r="Z8" s="127"/>
      <c r="AA8" s="127"/>
      <c r="AB8" s="127" t="s">
        <v>705</v>
      </c>
      <c r="AC8" s="127"/>
      <c r="AD8" s="127"/>
      <c r="AE8" s="127"/>
    </row>
    <row r="9" spans="1:31" x14ac:dyDescent="0.2">
      <c r="A9" s="1" t="s">
        <v>706</v>
      </c>
      <c r="C9" s="1" t="s">
        <v>64</v>
      </c>
      <c r="D9" s="2" t="s">
        <v>707</v>
      </c>
      <c r="F9" s="1" t="s">
        <v>110</v>
      </c>
      <c r="G9" s="1" t="s">
        <v>708</v>
      </c>
      <c r="K9" s="5">
        <v>2025</v>
      </c>
      <c r="X9" s="127"/>
      <c r="Y9" s="127"/>
      <c r="Z9" s="127"/>
      <c r="AA9" s="127"/>
      <c r="AB9" s="127"/>
      <c r="AC9" s="127"/>
      <c r="AD9" s="127"/>
      <c r="AE9" s="127"/>
    </row>
    <row r="10" spans="1:31" x14ac:dyDescent="0.2">
      <c r="A10" s="1" t="s">
        <v>709</v>
      </c>
      <c r="F10" s="1" t="s">
        <v>111</v>
      </c>
      <c r="G10" s="1" t="s">
        <v>651</v>
      </c>
      <c r="K10" s="5">
        <v>2026</v>
      </c>
    </row>
    <row r="11" spans="1:31" x14ac:dyDescent="0.2">
      <c r="A11" s="1" t="s">
        <v>710</v>
      </c>
      <c r="F11" s="1" t="s">
        <v>112</v>
      </c>
      <c r="G11" s="1" t="s">
        <v>560</v>
      </c>
      <c r="K11" s="5">
        <v>2027</v>
      </c>
    </row>
    <row r="12" spans="1:31" x14ac:dyDescent="0.2">
      <c r="A12" s="1" t="s">
        <v>711</v>
      </c>
      <c r="F12" s="1" t="s">
        <v>113</v>
      </c>
      <c r="G12" s="1" t="s">
        <v>712</v>
      </c>
      <c r="K12" s="5">
        <v>2028</v>
      </c>
    </row>
    <row r="13" spans="1:31" x14ac:dyDescent="0.2">
      <c r="A13" s="1" t="s">
        <v>713</v>
      </c>
      <c r="F13" s="1" t="s">
        <v>114</v>
      </c>
      <c r="G13" s="1" t="s">
        <v>714</v>
      </c>
      <c r="K13" s="5">
        <v>2029</v>
      </c>
    </row>
    <row r="14" spans="1:31" x14ac:dyDescent="0.2">
      <c r="A14" s="1" t="s">
        <v>715</v>
      </c>
      <c r="F14" s="1" t="s">
        <v>115</v>
      </c>
      <c r="G14" s="1" t="s">
        <v>126</v>
      </c>
      <c r="K14" s="5">
        <v>2030</v>
      </c>
    </row>
    <row r="15" spans="1:31" x14ac:dyDescent="0.2">
      <c r="A15" s="1" t="s">
        <v>716</v>
      </c>
      <c r="F15" s="1" t="s">
        <v>116</v>
      </c>
      <c r="G15" s="1" t="s">
        <v>717</v>
      </c>
      <c r="K15" s="5">
        <v>2031</v>
      </c>
    </row>
    <row r="16" spans="1:31" x14ac:dyDescent="0.2">
      <c r="A16" s="1" t="s">
        <v>718</v>
      </c>
      <c r="F16" s="1" t="s">
        <v>117</v>
      </c>
      <c r="G16" s="1" t="s">
        <v>719</v>
      </c>
      <c r="K16" s="5">
        <v>2032</v>
      </c>
    </row>
    <row r="17" spans="6:11" x14ac:dyDescent="0.2">
      <c r="F17" s="1" t="s">
        <v>118</v>
      </c>
      <c r="G17" s="1" t="s">
        <v>720</v>
      </c>
      <c r="K17" s="5">
        <v>2033</v>
      </c>
    </row>
    <row r="18" spans="6:11" x14ac:dyDescent="0.2">
      <c r="F18" s="1" t="s">
        <v>119</v>
      </c>
      <c r="G18" s="1" t="s">
        <v>721</v>
      </c>
      <c r="K18" s="5">
        <v>2034</v>
      </c>
    </row>
    <row r="19" spans="6:11" x14ac:dyDescent="0.2">
      <c r="F19" s="1" t="s">
        <v>131</v>
      </c>
      <c r="G19" s="1" t="s">
        <v>722</v>
      </c>
      <c r="K19" s="5">
        <v>2035</v>
      </c>
    </row>
    <row r="20" spans="6:11" x14ac:dyDescent="0.2">
      <c r="K20" s="5">
        <v>2036</v>
      </c>
    </row>
    <row r="21" spans="6:11" x14ac:dyDescent="0.2">
      <c r="K21" s="5">
        <v>2037</v>
      </c>
    </row>
    <row r="22" spans="6:11" x14ac:dyDescent="0.2">
      <c r="K22" s="5">
        <v>2038</v>
      </c>
    </row>
    <row r="23" spans="6:11" x14ac:dyDescent="0.2">
      <c r="K23" s="5">
        <v>2039</v>
      </c>
    </row>
    <row r="24" spans="6:11" x14ac:dyDescent="0.2">
      <c r="K24" s="5">
        <v>2040</v>
      </c>
    </row>
    <row r="25" spans="6:11" x14ac:dyDescent="0.2">
      <c r="K25" s="5">
        <v>2041</v>
      </c>
    </row>
    <row r="26" spans="6:11" x14ac:dyDescent="0.2">
      <c r="K26" s="5">
        <v>2042</v>
      </c>
    </row>
    <row r="27" spans="6:11" x14ac:dyDescent="0.2">
      <c r="K27" s="5">
        <v>2043</v>
      </c>
    </row>
    <row r="28" spans="6:11" x14ac:dyDescent="0.2">
      <c r="K28" s="5">
        <v>2044</v>
      </c>
    </row>
    <row r="29" spans="6:11" x14ac:dyDescent="0.2">
      <c r="K29" s="5">
        <v>2045</v>
      </c>
    </row>
    <row r="30" spans="6:11" x14ac:dyDescent="0.2">
      <c r="K30" s="5">
        <v>2046</v>
      </c>
    </row>
    <row r="31" spans="6:11" x14ac:dyDescent="0.2">
      <c r="K31" s="5">
        <v>2047</v>
      </c>
    </row>
    <row r="32" spans="6:11" x14ac:dyDescent="0.2">
      <c r="K32" s="5">
        <v>2048</v>
      </c>
    </row>
    <row r="33" spans="11:11" x14ac:dyDescent="0.2">
      <c r="K33" s="5">
        <v>2049</v>
      </c>
    </row>
    <row r="34" spans="11:11" x14ac:dyDescent="0.2">
      <c r="K34" s="5">
        <v>2050</v>
      </c>
    </row>
    <row r="35" spans="11:11" x14ac:dyDescent="0.2">
      <c r="K35" s="5">
        <v>2051</v>
      </c>
    </row>
    <row r="36" spans="11:11" x14ac:dyDescent="0.2">
      <c r="K36" s="5">
        <v>2052</v>
      </c>
    </row>
    <row r="37" spans="11:11" x14ac:dyDescent="0.2">
      <c r="K37" s="5">
        <v>2053</v>
      </c>
    </row>
    <row r="38" spans="11:11" x14ac:dyDescent="0.2">
      <c r="K38" s="5">
        <v>2054</v>
      </c>
    </row>
    <row r="39" spans="11:11" x14ac:dyDescent="0.2">
      <c r="K39" s="5">
        <v>2055</v>
      </c>
    </row>
    <row r="40" spans="11:11" x14ac:dyDescent="0.2">
      <c r="K40" s="5">
        <v>2056</v>
      </c>
    </row>
    <row r="41" spans="11:11" x14ac:dyDescent="0.2">
      <c r="K41" s="5">
        <v>2057</v>
      </c>
    </row>
    <row r="42" spans="11:11" x14ac:dyDescent="0.2">
      <c r="K42" s="5">
        <v>2058</v>
      </c>
    </row>
    <row r="43" spans="11:11" x14ac:dyDescent="0.2">
      <c r="K43" s="5">
        <v>2059</v>
      </c>
    </row>
    <row r="44" spans="11:11" x14ac:dyDescent="0.2">
      <c r="K44" s="5">
        <v>2060</v>
      </c>
    </row>
    <row r="45" spans="11:11" x14ac:dyDescent="0.2">
      <c r="K45" s="5">
        <v>2061</v>
      </c>
    </row>
    <row r="46" spans="11:11" x14ac:dyDescent="0.2">
      <c r="K46" s="5">
        <v>2062</v>
      </c>
    </row>
    <row r="47" spans="11:11" x14ac:dyDescent="0.2">
      <c r="K47" s="5">
        <v>2063</v>
      </c>
    </row>
    <row r="48" spans="11:11" x14ac:dyDescent="0.2">
      <c r="K48" s="5">
        <v>2064</v>
      </c>
    </row>
    <row r="49" spans="11:11" x14ac:dyDescent="0.2">
      <c r="K49" s="5">
        <v>2065</v>
      </c>
    </row>
    <row r="50" spans="11:11" x14ac:dyDescent="0.2">
      <c r="K50" s="5">
        <v>2066</v>
      </c>
    </row>
    <row r="51" spans="11:11" x14ac:dyDescent="0.2">
      <c r="K51" s="5">
        <v>2067</v>
      </c>
    </row>
    <row r="52" spans="11:11" x14ac:dyDescent="0.2">
      <c r="K52" s="5">
        <v>2068</v>
      </c>
    </row>
    <row r="53" spans="11:11" x14ac:dyDescent="0.2">
      <c r="K53" s="5">
        <v>2069</v>
      </c>
    </row>
    <row r="54" spans="11:11" x14ac:dyDescent="0.2">
      <c r="K54" s="5">
        <v>2070</v>
      </c>
    </row>
    <row r="55" spans="11:11" x14ac:dyDescent="0.2">
      <c r="K55" s="5">
        <v>2071</v>
      </c>
    </row>
    <row r="56" spans="11:11" x14ac:dyDescent="0.2">
      <c r="K56" s="5">
        <v>2072</v>
      </c>
    </row>
    <row r="57" spans="11:11" x14ac:dyDescent="0.2">
      <c r="K57" s="5">
        <v>2073</v>
      </c>
    </row>
    <row r="58" spans="11:11" x14ac:dyDescent="0.2">
      <c r="K58" s="5">
        <v>2074</v>
      </c>
    </row>
    <row r="59" spans="11:11" x14ac:dyDescent="0.2">
      <c r="K59" s="5">
        <v>2075</v>
      </c>
    </row>
    <row r="60" spans="11:11" x14ac:dyDescent="0.2">
      <c r="K60" s="5">
        <v>2076</v>
      </c>
    </row>
    <row r="61" spans="11:11" x14ac:dyDescent="0.2">
      <c r="K61" s="5">
        <v>2077</v>
      </c>
    </row>
    <row r="62" spans="11:11" x14ac:dyDescent="0.2">
      <c r="K62" s="5">
        <v>2078</v>
      </c>
    </row>
    <row r="63" spans="11:11" x14ac:dyDescent="0.2">
      <c r="K63" s="5">
        <v>2079</v>
      </c>
    </row>
    <row r="64" spans="11:11" x14ac:dyDescent="0.2">
      <c r="K64" s="5">
        <v>2080</v>
      </c>
    </row>
    <row r="65" spans="11:11" x14ac:dyDescent="0.2">
      <c r="K65" s="5">
        <v>2081</v>
      </c>
    </row>
    <row r="66" spans="11:11" x14ac:dyDescent="0.2">
      <c r="K66" s="5">
        <v>2082</v>
      </c>
    </row>
    <row r="67" spans="11:11" x14ac:dyDescent="0.2">
      <c r="K67" s="5">
        <v>2083</v>
      </c>
    </row>
    <row r="68" spans="11:11" x14ac:dyDescent="0.2">
      <c r="K68" s="5">
        <v>2084</v>
      </c>
    </row>
    <row r="69" spans="11:11" x14ac:dyDescent="0.2">
      <c r="K69" s="5">
        <v>2085</v>
      </c>
    </row>
    <row r="70" spans="11:11" x14ac:dyDescent="0.2">
      <c r="K70" s="5">
        <v>2086</v>
      </c>
    </row>
    <row r="71" spans="11:11" x14ac:dyDescent="0.2">
      <c r="K71" s="5">
        <v>2087</v>
      </c>
    </row>
    <row r="72" spans="11:11" x14ac:dyDescent="0.2">
      <c r="K72" s="5">
        <v>2088</v>
      </c>
    </row>
    <row r="73" spans="11:11" x14ac:dyDescent="0.2">
      <c r="K73" s="5">
        <v>2089</v>
      </c>
    </row>
    <row r="74" spans="11:11" x14ac:dyDescent="0.2">
      <c r="K74" s="5">
        <v>2090</v>
      </c>
    </row>
    <row r="75" spans="11:11" x14ac:dyDescent="0.2">
      <c r="K75" s="5">
        <v>2091</v>
      </c>
    </row>
    <row r="76" spans="11:11" x14ac:dyDescent="0.2">
      <c r="K76" s="5">
        <v>2092</v>
      </c>
    </row>
    <row r="77" spans="11:11" x14ac:dyDescent="0.2">
      <c r="K77" s="5">
        <v>2093</v>
      </c>
    </row>
    <row r="78" spans="11:11" x14ac:dyDescent="0.2">
      <c r="K78" s="5">
        <v>2094</v>
      </c>
    </row>
    <row r="79" spans="11:11" x14ac:dyDescent="0.2">
      <c r="K79" s="5">
        <v>2095</v>
      </c>
    </row>
    <row r="80" spans="11:11" x14ac:dyDescent="0.2">
      <c r="K80" s="5">
        <v>2096</v>
      </c>
    </row>
    <row r="81" spans="11:11" x14ac:dyDescent="0.2">
      <c r="K81" s="5">
        <v>2097</v>
      </c>
    </row>
    <row r="82" spans="11:11" x14ac:dyDescent="0.2">
      <c r="K82" s="5">
        <v>2098</v>
      </c>
    </row>
    <row r="83" spans="11:11" x14ac:dyDescent="0.2">
      <c r="K83" s="5">
        <v>2099</v>
      </c>
    </row>
    <row r="84" spans="11:11" x14ac:dyDescent="0.2">
      <c r="K84" s="5">
        <v>2100</v>
      </c>
    </row>
  </sheetData>
  <pageMargins left="0.7" right="0.7" top="0.75" bottom="0.75" header="0.3" footer="0.3"/>
  <tableParts count="17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workbookViewId="0">
      <selection activeCell="F1" sqref="F1:F11"/>
    </sheetView>
  </sheetViews>
  <sheetFormatPr defaultColWidth="9.140625" defaultRowHeight="12.75" x14ac:dyDescent="0.2"/>
  <cols>
    <col min="1" max="1" width="19.28515625" style="1" bestFit="1" customWidth="1"/>
    <col min="2" max="2" width="15.85546875" style="1" bestFit="1" customWidth="1"/>
    <col min="3" max="3" width="14.7109375" style="1" bestFit="1" customWidth="1"/>
    <col min="4" max="4" width="21.5703125" style="1" bestFit="1" customWidth="1"/>
    <col min="5" max="5" width="20.85546875" style="1" bestFit="1" customWidth="1"/>
    <col min="6" max="6" width="15.140625" style="1" bestFit="1" customWidth="1"/>
    <col min="7" max="7" width="13.28515625" style="1" bestFit="1" customWidth="1"/>
    <col min="8" max="8" width="21.7109375" style="1" bestFit="1" customWidth="1"/>
    <col min="9" max="9" width="13.7109375" style="1" bestFit="1" customWidth="1"/>
    <col min="10" max="10" width="19" style="1" bestFit="1" customWidth="1"/>
    <col min="11" max="11" width="14.5703125" style="1" bestFit="1" customWidth="1"/>
    <col min="12" max="12" width="17.85546875" style="1" bestFit="1" customWidth="1"/>
    <col min="13" max="14" width="21.5703125" style="1" bestFit="1" customWidth="1"/>
    <col min="15" max="15" width="24.42578125" style="1" bestFit="1" customWidth="1"/>
    <col min="16" max="16" width="21.7109375" style="1" bestFit="1" customWidth="1"/>
    <col min="17" max="17" width="20.85546875" style="1" bestFit="1" customWidth="1"/>
    <col min="18" max="18" width="21.85546875" style="1" bestFit="1" customWidth="1"/>
    <col min="19" max="16384" width="9.140625" style="1"/>
  </cols>
  <sheetData>
    <row r="1" spans="1:18" x14ac:dyDescent="0.2">
      <c r="A1" s="3" t="s">
        <v>103</v>
      </c>
      <c r="B1" s="3" t="s">
        <v>104</v>
      </c>
      <c r="C1" s="3" t="s">
        <v>105</v>
      </c>
      <c r="D1" s="3" t="s">
        <v>106</v>
      </c>
      <c r="E1" s="3" t="s">
        <v>107</v>
      </c>
      <c r="F1" s="3" t="s">
        <v>108</v>
      </c>
      <c r="G1" s="3" t="s">
        <v>109</v>
      </c>
      <c r="H1" s="3" t="s">
        <v>110</v>
      </c>
      <c r="I1" s="3" t="s">
        <v>111</v>
      </c>
      <c r="J1" s="3" t="s">
        <v>112</v>
      </c>
      <c r="K1" s="3" t="s">
        <v>113</v>
      </c>
      <c r="L1" s="3" t="s">
        <v>114</v>
      </c>
      <c r="M1" s="3" t="s">
        <v>115</v>
      </c>
      <c r="N1" s="3" t="s">
        <v>116</v>
      </c>
      <c r="O1" s="3" t="s">
        <v>117</v>
      </c>
      <c r="P1" s="3" t="s">
        <v>118</v>
      </c>
      <c r="Q1" s="3" t="s">
        <v>119</v>
      </c>
      <c r="R1" s="3" t="s">
        <v>131</v>
      </c>
    </row>
    <row r="2" spans="1:18" x14ac:dyDescent="0.2">
      <c r="A2" s="1" t="s">
        <v>510</v>
      </c>
      <c r="B2" s="1" t="s">
        <v>511</v>
      </c>
      <c r="C2" s="1" t="s">
        <v>512</v>
      </c>
      <c r="D2" s="1" t="s">
        <v>513</v>
      </c>
      <c r="E2" s="1" t="s">
        <v>514</v>
      </c>
      <c r="F2" s="1" t="s">
        <v>515</v>
      </c>
      <c r="G2" s="1" t="s">
        <v>516</v>
      </c>
      <c r="H2" s="1" t="s">
        <v>517</v>
      </c>
      <c r="I2" s="1" t="s">
        <v>518</v>
      </c>
      <c r="J2" s="1" t="s">
        <v>519</v>
      </c>
      <c r="K2" s="1" t="s">
        <v>520</v>
      </c>
      <c r="L2" s="1" t="s">
        <v>521</v>
      </c>
      <c r="M2" s="1" t="s">
        <v>522</v>
      </c>
      <c r="N2" s="1" t="s">
        <v>523</v>
      </c>
      <c r="O2" s="1" t="s">
        <v>524</v>
      </c>
      <c r="P2" s="1" t="s">
        <v>525</v>
      </c>
      <c r="Q2" s="1" t="s">
        <v>526</v>
      </c>
      <c r="R2" s="1" t="s">
        <v>527</v>
      </c>
    </row>
    <row r="3" spans="1:18" x14ac:dyDescent="0.2">
      <c r="A3" s="1" t="s">
        <v>528</v>
      </c>
      <c r="B3" s="1" t="s">
        <v>529</v>
      </c>
      <c r="C3" s="1" t="s">
        <v>530</v>
      </c>
      <c r="D3" s="1" t="s">
        <v>520</v>
      </c>
      <c r="E3" s="1" t="s">
        <v>531</v>
      </c>
      <c r="F3" s="1" t="s">
        <v>532</v>
      </c>
      <c r="G3" s="1" t="s">
        <v>521</v>
      </c>
      <c r="H3" s="1" t="s">
        <v>533</v>
      </c>
      <c r="I3" s="1" t="s">
        <v>534</v>
      </c>
      <c r="J3" s="1" t="s">
        <v>535</v>
      </c>
      <c r="K3" s="1" t="s">
        <v>536</v>
      </c>
      <c r="L3" s="1" t="s">
        <v>534</v>
      </c>
      <c r="M3" s="1" t="s">
        <v>536</v>
      </c>
      <c r="N3" s="1" t="s">
        <v>537</v>
      </c>
      <c r="O3" s="1" t="s">
        <v>538</v>
      </c>
      <c r="P3" s="1" t="s">
        <v>538</v>
      </c>
      <c r="Q3" s="1" t="s">
        <v>539</v>
      </c>
      <c r="R3" s="1" t="s">
        <v>540</v>
      </c>
    </row>
    <row r="4" spans="1:18" x14ac:dyDescent="0.2">
      <c r="A4" s="1" t="s">
        <v>541</v>
      </c>
      <c r="B4" s="1" t="s">
        <v>542</v>
      </c>
      <c r="C4" s="1" t="s">
        <v>543</v>
      </c>
      <c r="D4" s="1" t="s">
        <v>544</v>
      </c>
      <c r="E4" s="1" t="s">
        <v>545</v>
      </c>
      <c r="F4" s="1" t="s">
        <v>546</v>
      </c>
      <c r="G4" s="1" t="s">
        <v>547</v>
      </c>
      <c r="H4" s="1" t="s">
        <v>548</v>
      </c>
      <c r="I4" s="1" t="s">
        <v>549</v>
      </c>
      <c r="J4" s="1" t="s">
        <v>532</v>
      </c>
      <c r="K4" s="1" t="s">
        <v>550</v>
      </c>
      <c r="L4" s="1" t="s">
        <v>551</v>
      </c>
      <c r="M4" s="1" t="s">
        <v>552</v>
      </c>
      <c r="N4" s="1" t="s">
        <v>553</v>
      </c>
      <c r="O4" s="1" t="s">
        <v>536</v>
      </c>
      <c r="P4" s="1" t="s">
        <v>554</v>
      </c>
      <c r="Q4" s="1" t="s">
        <v>555</v>
      </c>
      <c r="R4" s="1" t="s">
        <v>556</v>
      </c>
    </row>
    <row r="5" spans="1:18" x14ac:dyDescent="0.2">
      <c r="A5" s="1" t="s">
        <v>557</v>
      </c>
      <c r="B5" s="1" t="s">
        <v>558</v>
      </c>
      <c r="C5" s="1" t="s">
        <v>518</v>
      </c>
      <c r="D5" s="1" t="s">
        <v>559</v>
      </c>
      <c r="E5" s="1" t="s">
        <v>560</v>
      </c>
      <c r="F5" s="1" t="s">
        <v>549</v>
      </c>
      <c r="G5" s="1" t="s">
        <v>561</v>
      </c>
      <c r="H5" s="1" t="s">
        <v>562</v>
      </c>
      <c r="I5" s="1" t="s">
        <v>563</v>
      </c>
      <c r="J5" s="1" t="s">
        <v>564</v>
      </c>
      <c r="K5" s="1" t="s">
        <v>565</v>
      </c>
      <c r="L5" s="1" t="s">
        <v>549</v>
      </c>
      <c r="M5" s="1" t="s">
        <v>566</v>
      </c>
      <c r="N5" s="1" t="s">
        <v>567</v>
      </c>
      <c r="O5" s="1" t="s">
        <v>554</v>
      </c>
      <c r="P5" s="1" t="s">
        <v>536</v>
      </c>
      <c r="Q5" s="1" t="s">
        <v>568</v>
      </c>
      <c r="R5" s="1" t="s">
        <v>538</v>
      </c>
    </row>
    <row r="6" spans="1:18" x14ac:dyDescent="0.2">
      <c r="A6" s="1" t="s">
        <v>569</v>
      </c>
      <c r="B6" s="1" t="s">
        <v>570</v>
      </c>
      <c r="C6" s="1" t="s">
        <v>571</v>
      </c>
      <c r="D6" s="1" t="s">
        <v>572</v>
      </c>
      <c r="E6" s="1" t="s">
        <v>573</v>
      </c>
      <c r="F6" s="1" t="s">
        <v>574</v>
      </c>
      <c r="G6" s="1" t="s">
        <v>575</v>
      </c>
      <c r="H6" s="1" t="s">
        <v>576</v>
      </c>
      <c r="I6" s="1" t="s">
        <v>522</v>
      </c>
      <c r="J6" s="1" t="s">
        <v>577</v>
      </c>
      <c r="K6" s="1" t="s">
        <v>539</v>
      </c>
      <c r="L6" s="1" t="s">
        <v>578</v>
      </c>
      <c r="M6" s="1" t="s">
        <v>579</v>
      </c>
      <c r="N6" s="1" t="s">
        <v>580</v>
      </c>
      <c r="O6" s="1" t="s">
        <v>581</v>
      </c>
      <c r="P6" s="1" t="s">
        <v>582</v>
      </c>
      <c r="Q6" s="1" t="s">
        <v>583</v>
      </c>
      <c r="R6" s="1" t="s">
        <v>584</v>
      </c>
    </row>
    <row r="7" spans="1:18" x14ac:dyDescent="0.2">
      <c r="A7" s="1" t="s">
        <v>585</v>
      </c>
      <c r="B7" s="1" t="s">
        <v>586</v>
      </c>
      <c r="C7" s="1" t="s">
        <v>587</v>
      </c>
      <c r="D7" s="1" t="s">
        <v>588</v>
      </c>
      <c r="E7" s="1" t="s">
        <v>568</v>
      </c>
      <c r="F7" s="1" t="s">
        <v>589</v>
      </c>
      <c r="G7" s="1" t="s">
        <v>590</v>
      </c>
      <c r="H7" s="1" t="s">
        <v>591</v>
      </c>
      <c r="I7" s="1" t="s">
        <v>592</v>
      </c>
      <c r="J7" s="1" t="s">
        <v>593</v>
      </c>
      <c r="K7" s="1" t="s">
        <v>594</v>
      </c>
      <c r="L7" s="1" t="s">
        <v>541</v>
      </c>
      <c r="M7" s="1" t="s">
        <v>580</v>
      </c>
      <c r="N7" s="1" t="s">
        <v>595</v>
      </c>
      <c r="O7" s="1" t="s">
        <v>596</v>
      </c>
      <c r="P7" s="1" t="s">
        <v>597</v>
      </c>
      <c r="Q7" s="1" t="s">
        <v>598</v>
      </c>
      <c r="R7" s="1" t="s">
        <v>522</v>
      </c>
    </row>
    <row r="8" spans="1:18" x14ac:dyDescent="0.2">
      <c r="A8" s="1" t="s">
        <v>572</v>
      </c>
      <c r="B8" s="1" t="s">
        <v>599</v>
      </c>
      <c r="C8" s="1" t="s">
        <v>539</v>
      </c>
      <c r="D8" s="1" t="s">
        <v>521</v>
      </c>
      <c r="E8" s="1" t="s">
        <v>600</v>
      </c>
      <c r="F8" s="1" t="s">
        <v>601</v>
      </c>
      <c r="G8" s="1" t="s">
        <v>602</v>
      </c>
      <c r="H8" s="1" t="s">
        <v>603</v>
      </c>
      <c r="I8" s="1" t="s">
        <v>604</v>
      </c>
      <c r="J8" s="1" t="s">
        <v>605</v>
      </c>
      <c r="K8" s="1" t="s">
        <v>606</v>
      </c>
      <c r="L8" s="1" t="s">
        <v>607</v>
      </c>
      <c r="M8" s="1" t="s">
        <v>602</v>
      </c>
      <c r="O8" s="1" t="s">
        <v>582</v>
      </c>
      <c r="P8" s="1" t="s">
        <v>608</v>
      </c>
      <c r="Q8" s="1" t="s">
        <v>609</v>
      </c>
      <c r="R8" s="1" t="s">
        <v>610</v>
      </c>
    </row>
    <row r="9" spans="1:18" x14ac:dyDescent="0.2">
      <c r="A9" s="1" t="s">
        <v>611</v>
      </c>
      <c r="B9" s="1" t="s">
        <v>589</v>
      </c>
      <c r="C9" s="1" t="s">
        <v>612</v>
      </c>
      <c r="D9" s="1" t="s">
        <v>613</v>
      </c>
      <c r="E9" s="1" t="s">
        <v>607</v>
      </c>
      <c r="F9" s="1" t="s">
        <v>614</v>
      </c>
      <c r="G9" s="1" t="s">
        <v>517</v>
      </c>
      <c r="H9" s="1" t="s">
        <v>615</v>
      </c>
      <c r="I9" s="1" t="s">
        <v>616</v>
      </c>
      <c r="J9" s="1" t="s">
        <v>617</v>
      </c>
      <c r="K9" s="1" t="s">
        <v>618</v>
      </c>
      <c r="L9" s="1" t="s">
        <v>619</v>
      </c>
      <c r="M9" s="1" t="s">
        <v>620</v>
      </c>
      <c r="O9" s="1" t="s">
        <v>621</v>
      </c>
      <c r="P9" s="1" t="s">
        <v>587</v>
      </c>
    </row>
    <row r="10" spans="1:18" x14ac:dyDescent="0.2">
      <c r="A10" s="1" t="s">
        <v>595</v>
      </c>
      <c r="B10" s="1" t="s">
        <v>622</v>
      </c>
      <c r="C10" s="1" t="s">
        <v>623</v>
      </c>
      <c r="D10" s="1" t="s">
        <v>552</v>
      </c>
      <c r="E10" s="1" t="s">
        <v>583</v>
      </c>
      <c r="F10" s="1" t="s">
        <v>624</v>
      </c>
      <c r="G10" s="1" t="s">
        <v>521</v>
      </c>
      <c r="H10" s="1" t="s">
        <v>594</v>
      </c>
      <c r="I10" s="1" t="s">
        <v>625</v>
      </c>
      <c r="J10" s="1" t="s">
        <v>541</v>
      </c>
      <c r="K10" s="1" t="s">
        <v>598</v>
      </c>
      <c r="M10" s="1" t="s">
        <v>626</v>
      </c>
      <c r="O10" s="1" t="s">
        <v>627</v>
      </c>
      <c r="P10" s="1" t="s">
        <v>621</v>
      </c>
    </row>
    <row r="11" spans="1:18" x14ac:dyDescent="0.2">
      <c r="A11" s="1" t="s">
        <v>521</v>
      </c>
      <c r="B11" s="1" t="s">
        <v>559</v>
      </c>
      <c r="C11" s="1" t="s">
        <v>588</v>
      </c>
      <c r="D11" s="1" t="s">
        <v>628</v>
      </c>
      <c r="E11" s="1" t="s">
        <v>598</v>
      </c>
      <c r="F11" s="1" t="s">
        <v>629</v>
      </c>
      <c r="G11" s="1" t="s">
        <v>630</v>
      </c>
      <c r="H11" s="1" t="s">
        <v>618</v>
      </c>
      <c r="I11" s="1" t="s">
        <v>631</v>
      </c>
      <c r="J11" s="1" t="s">
        <v>632</v>
      </c>
      <c r="K11" s="1" t="s">
        <v>633</v>
      </c>
      <c r="O11" s="1" t="s">
        <v>634</v>
      </c>
      <c r="P11" s="1" t="s">
        <v>635</v>
      </c>
    </row>
    <row r="12" spans="1:18" x14ac:dyDescent="0.2">
      <c r="A12" s="1" t="s">
        <v>620</v>
      </c>
      <c r="B12" s="1" t="s">
        <v>534</v>
      </c>
      <c r="C12" s="1" t="s">
        <v>602</v>
      </c>
      <c r="D12" s="1" t="s">
        <v>636</v>
      </c>
      <c r="E12" s="1" t="s">
        <v>637</v>
      </c>
      <c r="F12" s="1" t="s">
        <v>570</v>
      </c>
      <c r="G12" s="1" t="s">
        <v>638</v>
      </c>
      <c r="H12" s="1" t="s">
        <v>639</v>
      </c>
      <c r="I12" s="1" t="s">
        <v>521</v>
      </c>
      <c r="J12" s="1" t="s">
        <v>539</v>
      </c>
      <c r="K12" s="1" t="s">
        <v>564</v>
      </c>
      <c r="O12" s="1" t="s">
        <v>640</v>
      </c>
      <c r="P12" s="1" t="s">
        <v>641</v>
      </c>
    </row>
    <row r="13" spans="1:18" x14ac:dyDescent="0.2">
      <c r="A13" s="1" t="s">
        <v>642</v>
      </c>
      <c r="C13" s="1" t="s">
        <v>564</v>
      </c>
      <c r="D13" s="1" t="s">
        <v>549</v>
      </c>
      <c r="E13" s="1" t="s">
        <v>643</v>
      </c>
      <c r="F13" s="1" t="s">
        <v>644</v>
      </c>
      <c r="G13" s="1" t="s">
        <v>541</v>
      </c>
      <c r="H13" s="1" t="s">
        <v>645</v>
      </c>
      <c r="I13" s="1" t="s">
        <v>646</v>
      </c>
      <c r="J13" s="1" t="s">
        <v>560</v>
      </c>
      <c r="K13" s="1" t="s">
        <v>647</v>
      </c>
      <c r="O13" s="1" t="s">
        <v>572</v>
      </c>
      <c r="P13" s="1" t="s">
        <v>648</v>
      </c>
    </row>
    <row r="14" spans="1:18" x14ac:dyDescent="0.2">
      <c r="D14" s="1" t="s">
        <v>649</v>
      </c>
      <c r="E14" s="1" t="s">
        <v>650</v>
      </c>
      <c r="F14" s="1" t="s">
        <v>651</v>
      </c>
      <c r="H14" s="1" t="s">
        <v>652</v>
      </c>
      <c r="I14" s="1" t="s">
        <v>653</v>
      </c>
      <c r="J14" s="1" t="s">
        <v>588</v>
      </c>
    </row>
    <row r="15" spans="1:18" x14ac:dyDescent="0.2">
      <c r="D15" s="1" t="s">
        <v>654</v>
      </c>
      <c r="E15" s="1" t="s">
        <v>558</v>
      </c>
      <c r="H15" s="1" t="s">
        <v>655</v>
      </c>
      <c r="I15" s="1" t="s">
        <v>606</v>
      </c>
      <c r="J15" s="1" t="s">
        <v>656</v>
      </c>
    </row>
    <row r="16" spans="1:18" x14ac:dyDescent="0.2">
      <c r="D16" s="1" t="s">
        <v>521</v>
      </c>
      <c r="E16" s="1" t="s">
        <v>657</v>
      </c>
      <c r="H16" s="1" t="s">
        <v>521</v>
      </c>
      <c r="I16" s="1" t="s">
        <v>652</v>
      </c>
      <c r="J16" s="1" t="s">
        <v>658</v>
      </c>
    </row>
    <row r="17" spans="4:10" x14ac:dyDescent="0.2">
      <c r="D17" s="1" t="s">
        <v>541</v>
      </c>
      <c r="E17" s="1" t="s">
        <v>659</v>
      </c>
      <c r="H17" s="1" t="s">
        <v>643</v>
      </c>
      <c r="J17" s="1" t="s">
        <v>660</v>
      </c>
    </row>
    <row r="18" spans="4:10" x14ac:dyDescent="0.2">
      <c r="E18" s="1" t="s">
        <v>593</v>
      </c>
    </row>
  </sheetData>
  <pageMargins left="0.7" right="0.7" top="0.75" bottom="0.75" header="0.3" footer="0.3"/>
  <tableParts count="18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topLeftCell="D1" workbookViewId="0">
      <selection activeCell="F1" sqref="F1:F11"/>
    </sheetView>
  </sheetViews>
  <sheetFormatPr defaultColWidth="8.85546875" defaultRowHeight="12.6" customHeight="1" x14ac:dyDescent="0.25"/>
  <cols>
    <col min="1" max="5" width="22.28515625" bestFit="1" customWidth="1"/>
    <col min="6" max="7" width="25.140625" bestFit="1" customWidth="1"/>
    <col min="8" max="8" width="25.42578125" bestFit="1" customWidth="1"/>
    <col min="9" max="10" width="29.5703125" bestFit="1" customWidth="1"/>
    <col min="11" max="11" width="25.42578125" bestFit="1" customWidth="1"/>
    <col min="12" max="18" width="34.7109375" bestFit="1" customWidth="1"/>
  </cols>
  <sheetData>
    <row r="1" spans="1:18" ht="12.6" customHeight="1" x14ac:dyDescent="0.25">
      <c r="A1" s="27" t="s">
        <v>768</v>
      </c>
      <c r="B1" s="27" t="s">
        <v>769</v>
      </c>
      <c r="C1" s="27" t="s">
        <v>770</v>
      </c>
      <c r="D1" s="27" t="s">
        <v>771</v>
      </c>
      <c r="E1" s="27" t="s">
        <v>772</v>
      </c>
      <c r="F1" s="27" t="s">
        <v>773</v>
      </c>
      <c r="G1" s="27" t="s">
        <v>774</v>
      </c>
      <c r="H1" s="27" t="s">
        <v>775</v>
      </c>
      <c r="I1" s="27" t="s">
        <v>776</v>
      </c>
      <c r="J1" s="27" t="s">
        <v>777</v>
      </c>
      <c r="K1" s="27" t="s">
        <v>778</v>
      </c>
      <c r="L1" s="27" t="s">
        <v>779</v>
      </c>
      <c r="M1" s="27" t="s">
        <v>780</v>
      </c>
      <c r="N1" s="27" t="s">
        <v>781</v>
      </c>
      <c r="O1" s="27" t="s">
        <v>782</v>
      </c>
      <c r="P1" s="27" t="s">
        <v>783</v>
      </c>
      <c r="Q1" s="27" t="s">
        <v>784</v>
      </c>
      <c r="R1" s="27" t="s">
        <v>785</v>
      </c>
    </row>
    <row r="2" spans="1:18" ht="12.6" customHeight="1" x14ac:dyDescent="0.25">
      <c r="A2" s="27" t="s">
        <v>725</v>
      </c>
      <c r="B2" s="27" t="s">
        <v>725</v>
      </c>
      <c r="C2" s="27" t="s">
        <v>725</v>
      </c>
      <c r="D2" s="27" t="s">
        <v>725</v>
      </c>
      <c r="E2" s="27" t="s">
        <v>725</v>
      </c>
      <c r="F2" s="148" t="s">
        <v>735</v>
      </c>
      <c r="G2" s="148" t="s">
        <v>735</v>
      </c>
      <c r="H2" s="148" t="s">
        <v>736</v>
      </c>
      <c r="I2" t="s">
        <v>737</v>
      </c>
      <c r="J2" t="s">
        <v>737</v>
      </c>
      <c r="K2" t="s">
        <v>736</v>
      </c>
      <c r="L2" t="s">
        <v>738</v>
      </c>
      <c r="M2" t="s">
        <v>738</v>
      </c>
      <c r="N2" t="s">
        <v>738</v>
      </c>
      <c r="O2" t="s">
        <v>738</v>
      </c>
      <c r="P2" t="s">
        <v>738</v>
      </c>
      <c r="Q2" t="s">
        <v>738</v>
      </c>
      <c r="R2" t="s">
        <v>738</v>
      </c>
    </row>
    <row r="3" spans="1:18" ht="13.15" customHeight="1" x14ac:dyDescent="0.25">
      <c r="A3" t="s">
        <v>726</v>
      </c>
      <c r="B3" t="s">
        <v>726</v>
      </c>
      <c r="C3" t="s">
        <v>726</v>
      </c>
      <c r="D3" t="s">
        <v>726</v>
      </c>
      <c r="E3" t="s">
        <v>726</v>
      </c>
      <c r="F3" t="s">
        <v>750</v>
      </c>
      <c r="G3" t="s">
        <v>750</v>
      </c>
      <c r="H3" t="s">
        <v>231</v>
      </c>
      <c r="I3" t="s">
        <v>231</v>
      </c>
      <c r="J3" t="s">
        <v>231</v>
      </c>
      <c r="K3" t="s">
        <v>231</v>
      </c>
      <c r="L3" t="s">
        <v>739</v>
      </c>
      <c r="M3" t="s">
        <v>739</v>
      </c>
      <c r="N3" t="s">
        <v>739</v>
      </c>
      <c r="O3" t="s">
        <v>739</v>
      </c>
      <c r="P3" t="s">
        <v>739</v>
      </c>
      <c r="Q3" t="s">
        <v>739</v>
      </c>
      <c r="R3" t="s">
        <v>739</v>
      </c>
    </row>
    <row r="4" spans="1:18" ht="12.6" customHeight="1" x14ac:dyDescent="0.25">
      <c r="A4" t="s">
        <v>421</v>
      </c>
      <c r="B4" t="s">
        <v>421</v>
      </c>
      <c r="C4" t="s">
        <v>421</v>
      </c>
      <c r="D4" t="s">
        <v>421</v>
      </c>
      <c r="E4" t="s">
        <v>421</v>
      </c>
      <c r="F4" t="s">
        <v>751</v>
      </c>
      <c r="G4" t="s">
        <v>751</v>
      </c>
      <c r="H4" t="s">
        <v>757</v>
      </c>
      <c r="I4" t="s">
        <v>753</v>
      </c>
      <c r="J4" t="s">
        <v>753</v>
      </c>
      <c r="K4" t="s">
        <v>757</v>
      </c>
      <c r="L4" t="s">
        <v>729</v>
      </c>
      <c r="M4" t="s">
        <v>729</v>
      </c>
      <c r="N4" t="s">
        <v>729</v>
      </c>
      <c r="O4" t="s">
        <v>729</v>
      </c>
      <c r="P4" t="s">
        <v>729</v>
      </c>
      <c r="Q4" t="s">
        <v>729</v>
      </c>
      <c r="R4" t="s">
        <v>729</v>
      </c>
    </row>
    <row r="5" spans="1:18" ht="12.6" customHeight="1" x14ac:dyDescent="0.25">
      <c r="A5" t="s">
        <v>426</v>
      </c>
      <c r="B5" t="s">
        <v>426</v>
      </c>
      <c r="C5" t="s">
        <v>426</v>
      </c>
      <c r="D5" t="s">
        <v>426</v>
      </c>
      <c r="E5" t="s">
        <v>426</v>
      </c>
      <c r="F5" t="s">
        <v>733</v>
      </c>
      <c r="G5" t="s">
        <v>733</v>
      </c>
      <c r="H5" t="s">
        <v>758</v>
      </c>
      <c r="I5" t="s">
        <v>763</v>
      </c>
      <c r="J5" t="s">
        <v>763</v>
      </c>
      <c r="K5" t="s">
        <v>758</v>
      </c>
      <c r="L5" t="s">
        <v>740</v>
      </c>
      <c r="M5" t="s">
        <v>740</v>
      </c>
      <c r="N5" t="s">
        <v>740</v>
      </c>
      <c r="O5" t="s">
        <v>740</v>
      </c>
      <c r="P5" t="s">
        <v>740</v>
      </c>
      <c r="Q5" t="s">
        <v>740</v>
      </c>
      <c r="R5" t="s">
        <v>740</v>
      </c>
    </row>
    <row r="6" spans="1:18" ht="12.6" customHeight="1" x14ac:dyDescent="0.25">
      <c r="A6" t="s">
        <v>727</v>
      </c>
      <c r="B6" t="s">
        <v>727</v>
      </c>
      <c r="C6" t="s">
        <v>727</v>
      </c>
      <c r="D6" t="s">
        <v>727</v>
      </c>
      <c r="E6" t="s">
        <v>727</v>
      </c>
      <c r="F6" t="s">
        <v>728</v>
      </c>
      <c r="G6" t="s">
        <v>728</v>
      </c>
      <c r="H6" t="s">
        <v>744</v>
      </c>
      <c r="I6" t="s">
        <v>764</v>
      </c>
      <c r="J6" t="s">
        <v>764</v>
      </c>
      <c r="K6" t="s">
        <v>744</v>
      </c>
      <c r="L6" t="s">
        <v>741</v>
      </c>
      <c r="M6" t="s">
        <v>741</v>
      </c>
      <c r="N6" t="s">
        <v>741</v>
      </c>
      <c r="O6" t="s">
        <v>741</v>
      </c>
      <c r="P6" t="s">
        <v>741</v>
      </c>
      <c r="Q6" t="s">
        <v>741</v>
      </c>
      <c r="R6" t="s">
        <v>741</v>
      </c>
    </row>
    <row r="7" spans="1:18" ht="12.6" customHeight="1" x14ac:dyDescent="0.25">
      <c r="A7" t="s">
        <v>728</v>
      </c>
      <c r="B7" t="s">
        <v>728</v>
      </c>
      <c r="C7" t="s">
        <v>728</v>
      </c>
      <c r="D7" t="s">
        <v>728</v>
      </c>
      <c r="E7" t="s">
        <v>728</v>
      </c>
      <c r="F7" t="s">
        <v>752</v>
      </c>
      <c r="G7" t="s">
        <v>752</v>
      </c>
      <c r="H7" t="s">
        <v>759</v>
      </c>
      <c r="I7" t="s">
        <v>765</v>
      </c>
      <c r="J7" t="s">
        <v>765</v>
      </c>
      <c r="K7" t="s">
        <v>759</v>
      </c>
      <c r="L7" t="s">
        <v>742</v>
      </c>
      <c r="M7" t="s">
        <v>742</v>
      </c>
      <c r="N7" t="s">
        <v>742</v>
      </c>
      <c r="O7" t="s">
        <v>742</v>
      </c>
      <c r="P7" t="s">
        <v>742</v>
      </c>
      <c r="Q7" t="s">
        <v>742</v>
      </c>
      <c r="R7" t="s">
        <v>742</v>
      </c>
    </row>
    <row r="8" spans="1:18" ht="12.6" customHeight="1" x14ac:dyDescent="0.25">
      <c r="A8" t="s">
        <v>729</v>
      </c>
      <c r="B8" t="s">
        <v>729</v>
      </c>
      <c r="C8" t="s">
        <v>729</v>
      </c>
      <c r="D8" t="s">
        <v>729</v>
      </c>
      <c r="E8" t="s">
        <v>729</v>
      </c>
      <c r="F8" t="s">
        <v>753</v>
      </c>
      <c r="G8" t="s">
        <v>753</v>
      </c>
      <c r="H8" t="s">
        <v>760</v>
      </c>
      <c r="I8" t="s">
        <v>766</v>
      </c>
      <c r="J8" t="s">
        <v>766</v>
      </c>
      <c r="K8" t="s">
        <v>760</v>
      </c>
      <c r="L8" t="s">
        <v>743</v>
      </c>
      <c r="M8" t="s">
        <v>743</v>
      </c>
      <c r="N8" t="s">
        <v>743</v>
      </c>
      <c r="O8" t="s">
        <v>743</v>
      </c>
      <c r="P8" t="s">
        <v>743</v>
      </c>
      <c r="Q8" t="s">
        <v>743</v>
      </c>
      <c r="R8" t="s">
        <v>743</v>
      </c>
    </row>
    <row r="9" spans="1:18" ht="12.6" customHeight="1" x14ac:dyDescent="0.25">
      <c r="A9" t="s">
        <v>441</v>
      </c>
      <c r="B9" t="s">
        <v>441</v>
      </c>
      <c r="C9" t="s">
        <v>441</v>
      </c>
      <c r="D9" t="s">
        <v>441</v>
      </c>
      <c r="E9" t="s">
        <v>441</v>
      </c>
      <c r="F9" t="s">
        <v>754</v>
      </c>
      <c r="G9" t="s">
        <v>754</v>
      </c>
      <c r="H9" t="s">
        <v>761</v>
      </c>
      <c r="I9" t="s">
        <v>767</v>
      </c>
      <c r="J9" t="s">
        <v>767</v>
      </c>
      <c r="K9" t="s">
        <v>761</v>
      </c>
      <c r="L9" t="s">
        <v>727</v>
      </c>
      <c r="M9" t="s">
        <v>727</v>
      </c>
      <c r="N9" t="s">
        <v>727</v>
      </c>
      <c r="O9" t="s">
        <v>727</v>
      </c>
      <c r="P9" t="s">
        <v>727</v>
      </c>
      <c r="Q9" t="s">
        <v>727</v>
      </c>
      <c r="R9" t="s">
        <v>727</v>
      </c>
    </row>
    <row r="10" spans="1:18" ht="12.6" customHeight="1" x14ac:dyDescent="0.25">
      <c r="A10" t="s">
        <v>730</v>
      </c>
      <c r="B10" t="s">
        <v>730</v>
      </c>
      <c r="C10" t="s">
        <v>730</v>
      </c>
      <c r="D10" t="s">
        <v>730</v>
      </c>
      <c r="E10" t="s">
        <v>730</v>
      </c>
      <c r="F10" t="s">
        <v>755</v>
      </c>
      <c r="G10" t="s">
        <v>755</v>
      </c>
      <c r="H10" t="s">
        <v>762</v>
      </c>
      <c r="K10" t="s">
        <v>762</v>
      </c>
      <c r="L10" t="s">
        <v>744</v>
      </c>
      <c r="M10" t="s">
        <v>744</v>
      </c>
      <c r="N10" t="s">
        <v>744</v>
      </c>
      <c r="O10" t="s">
        <v>744</v>
      </c>
      <c r="P10" t="s">
        <v>744</v>
      </c>
      <c r="Q10" t="s">
        <v>744</v>
      </c>
      <c r="R10" t="s">
        <v>744</v>
      </c>
    </row>
    <row r="11" spans="1:18" ht="12.6" customHeight="1" x14ac:dyDescent="0.25">
      <c r="A11" t="s">
        <v>320</v>
      </c>
      <c r="B11" t="s">
        <v>320</v>
      </c>
      <c r="C11" t="s">
        <v>320</v>
      </c>
      <c r="D11" t="s">
        <v>320</v>
      </c>
      <c r="E11" t="s">
        <v>320</v>
      </c>
      <c r="F11" t="s">
        <v>756</v>
      </c>
      <c r="G11" t="s">
        <v>756</v>
      </c>
      <c r="L11" t="s">
        <v>745</v>
      </c>
      <c r="M11" t="s">
        <v>745</v>
      </c>
      <c r="N11" t="s">
        <v>745</v>
      </c>
      <c r="O11" t="s">
        <v>745</v>
      </c>
      <c r="P11" t="s">
        <v>745</v>
      </c>
      <c r="Q11" t="s">
        <v>745</v>
      </c>
      <c r="R11" t="s">
        <v>745</v>
      </c>
    </row>
    <row r="12" spans="1:18" ht="12.6" customHeight="1" x14ac:dyDescent="0.25">
      <c r="A12" t="s">
        <v>731</v>
      </c>
      <c r="B12" t="s">
        <v>731</v>
      </c>
      <c r="C12" t="s">
        <v>731</v>
      </c>
      <c r="D12" t="s">
        <v>731</v>
      </c>
      <c r="E12" t="s">
        <v>731</v>
      </c>
      <c r="L12" t="s">
        <v>746</v>
      </c>
      <c r="M12" t="s">
        <v>746</v>
      </c>
      <c r="N12" t="s">
        <v>746</v>
      </c>
      <c r="O12" t="s">
        <v>746</v>
      </c>
      <c r="P12" t="s">
        <v>746</v>
      </c>
      <c r="Q12" t="s">
        <v>746</v>
      </c>
      <c r="R12" t="s">
        <v>746</v>
      </c>
    </row>
    <row r="13" spans="1:18" ht="12.6" customHeight="1" x14ac:dyDescent="0.25">
      <c r="A13" t="s">
        <v>732</v>
      </c>
      <c r="B13" t="s">
        <v>732</v>
      </c>
      <c r="C13" t="s">
        <v>732</v>
      </c>
      <c r="D13" t="s">
        <v>732</v>
      </c>
      <c r="E13" t="s">
        <v>732</v>
      </c>
      <c r="L13" t="s">
        <v>747</v>
      </c>
      <c r="M13" t="s">
        <v>747</v>
      </c>
      <c r="N13" t="s">
        <v>747</v>
      </c>
      <c r="O13" t="s">
        <v>747</v>
      </c>
      <c r="P13" t="s">
        <v>747</v>
      </c>
      <c r="Q13" t="s">
        <v>747</v>
      </c>
      <c r="R13" t="s">
        <v>747</v>
      </c>
    </row>
    <row r="14" spans="1:18" ht="12.6" customHeight="1" x14ac:dyDescent="0.25">
      <c r="A14" t="s">
        <v>733</v>
      </c>
      <c r="B14" t="s">
        <v>733</v>
      </c>
      <c r="C14" t="s">
        <v>733</v>
      </c>
      <c r="D14" t="s">
        <v>733</v>
      </c>
      <c r="E14" t="s">
        <v>733</v>
      </c>
      <c r="L14" t="s">
        <v>748</v>
      </c>
      <c r="M14" t="s">
        <v>748</v>
      </c>
      <c r="N14" t="s">
        <v>748</v>
      </c>
      <c r="O14" t="s">
        <v>748</v>
      </c>
      <c r="P14" t="s">
        <v>748</v>
      </c>
      <c r="Q14" t="s">
        <v>748</v>
      </c>
      <c r="R14" t="s">
        <v>748</v>
      </c>
    </row>
    <row r="15" spans="1:18" ht="12.6" customHeight="1" x14ac:dyDescent="0.25">
      <c r="A15" t="s">
        <v>734</v>
      </c>
      <c r="B15" t="s">
        <v>734</v>
      </c>
      <c r="C15" t="s">
        <v>734</v>
      </c>
      <c r="D15" t="s">
        <v>734</v>
      </c>
      <c r="E15" t="s">
        <v>734</v>
      </c>
      <c r="L15" t="s">
        <v>749</v>
      </c>
      <c r="M15" t="s">
        <v>749</v>
      </c>
      <c r="N15" t="s">
        <v>749</v>
      </c>
      <c r="O15" t="s">
        <v>749</v>
      </c>
      <c r="P15" t="s">
        <v>749</v>
      </c>
      <c r="Q15" t="s">
        <v>749</v>
      </c>
      <c r="R15" t="s">
        <v>749</v>
      </c>
    </row>
    <row r="17" spans="1:1" ht="12.6" customHeight="1" x14ac:dyDescent="0.25">
      <c r="A17" s="148"/>
    </row>
  </sheetData>
  <pageMargins left="0.7" right="0.7" top="0.75" bottom="0.75" header="0.3" footer="0.3"/>
  <pageSetup paperSize="9" orientation="portrait" horizontalDpi="4294967293" verticalDpi="0" r:id="rId1"/>
  <tableParts count="5">
    <tablePart r:id="rId2"/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30</vt:i4>
      </vt:variant>
    </vt:vector>
  </HeadingPairs>
  <TitlesOfParts>
    <vt:vector size="38" baseType="lpstr">
      <vt:lpstr>DCI</vt:lpstr>
      <vt:lpstr>PLO_MQF</vt:lpstr>
      <vt:lpstr>Data</vt:lpstr>
      <vt:lpstr>ListPLOMQF</vt:lpstr>
      <vt:lpstr>ActionVerbs</vt:lpstr>
      <vt:lpstr>DataBM</vt:lpstr>
      <vt:lpstr>ActionVerbsBM</vt:lpstr>
      <vt:lpstr>AssessmentType</vt:lpstr>
      <vt:lpstr>AssTaxA1</vt:lpstr>
      <vt:lpstr>Language</vt:lpstr>
      <vt:lpstr>ListOfAssType</vt:lpstr>
      <vt:lpstr>ListOfCLO</vt:lpstr>
      <vt:lpstr>ListOfMQF</vt:lpstr>
      <vt:lpstr>ListOfTaxonomy</vt:lpstr>
      <vt:lpstr>MQF1List</vt:lpstr>
      <vt:lpstr>MQF1vsPLO</vt:lpstr>
      <vt:lpstr>MQF2List</vt:lpstr>
      <vt:lpstr>MQF3List</vt:lpstr>
      <vt:lpstr>MQF4List</vt:lpstr>
      <vt:lpstr>MQF5List</vt:lpstr>
      <vt:lpstr>MQF6List</vt:lpstr>
      <vt:lpstr>MQF7List</vt:lpstr>
      <vt:lpstr>MQF8List</vt:lpstr>
      <vt:lpstr>DCI!Print_Area</vt:lpstr>
      <vt:lpstr>SMQF1</vt:lpstr>
      <vt:lpstr>SMQF2</vt:lpstr>
      <vt:lpstr>SMQF3</vt:lpstr>
      <vt:lpstr>SMQF4</vt:lpstr>
      <vt:lpstr>SMQF5</vt:lpstr>
      <vt:lpstr>SMQF6</vt:lpstr>
      <vt:lpstr>SMQF7</vt:lpstr>
      <vt:lpstr>SMQF8</vt:lpstr>
      <vt:lpstr>TableAssessment</vt:lpstr>
      <vt:lpstr>TableOfMQF</vt:lpstr>
      <vt:lpstr>TableOfMQFPLO</vt:lpstr>
      <vt:lpstr>TableOfTaxonomy</vt:lpstr>
      <vt:lpstr>Tahun</vt:lpstr>
      <vt:lpstr>Tick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 Wafa</dc:creator>
  <cp:lastModifiedBy>Windows User</cp:lastModifiedBy>
  <cp:lastPrinted>2018-07-18T15:56:39Z</cp:lastPrinted>
  <dcterms:created xsi:type="dcterms:W3CDTF">2018-06-10T05:18:09Z</dcterms:created>
  <dcterms:modified xsi:type="dcterms:W3CDTF">2019-05-08T03:37:38Z</dcterms:modified>
</cp:coreProperties>
</file>